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39FED73F-16B3-4C23-BC1A-BDCD765F0F4A}" xr6:coauthVersionLast="36" xr6:coauthVersionMax="36" xr10:uidLastSave="{00000000-0000-0000-0000-000000000000}"/>
  <bookViews>
    <workbookView xWindow="0" yWindow="0" windowWidth="25080" windowHeight="10665" xr2:uid="{00000000-000D-0000-FFFF-FFFF00000000}"/>
  </bookViews>
  <sheets>
    <sheet name="Rekapitulace stavby" sheetId="1" r:id="rId1"/>
    <sheet name="01.1 - Přejezd v km 122,412" sheetId="2" r:id="rId2"/>
    <sheet name="01.2 - Přejezd v km 129,656" sheetId="3" r:id="rId3"/>
    <sheet name="02.1 - Manipulace, přepra..." sheetId="4" r:id="rId4"/>
    <sheet name="02.2 - VON" sheetId="5" r:id="rId5"/>
  </sheets>
  <definedNames>
    <definedName name="_xlnm._FilterDatabase" localSheetId="1" hidden="1">'01.1 - Přejezd v km 122,412'!$C$121:$K$265</definedName>
    <definedName name="_xlnm._FilterDatabase" localSheetId="2" hidden="1">'01.2 - Přejezd v km 129,656'!$C$121:$K$258</definedName>
    <definedName name="_xlnm._FilterDatabase" localSheetId="3" hidden="1">'02.1 - Manipulace, přepra...'!$C$122:$K$177</definedName>
    <definedName name="_xlnm._FilterDatabase" localSheetId="4" hidden="1">'02.2 - VON'!$C$120:$K$132</definedName>
    <definedName name="_xlnm.Print_Titles" localSheetId="1">'01.1 - Přejezd v km 122,412'!$121:$121</definedName>
    <definedName name="_xlnm.Print_Titles" localSheetId="2">'01.2 - Přejezd v km 129,656'!$121:$121</definedName>
    <definedName name="_xlnm.Print_Titles" localSheetId="3">'02.1 - Manipulace, přepra...'!$122:$122</definedName>
    <definedName name="_xlnm.Print_Titles" localSheetId="4">'02.2 - VON'!$120:$120</definedName>
    <definedName name="_xlnm.Print_Titles" localSheetId="0">'Rekapitulace stavby'!$92:$92</definedName>
    <definedName name="_xlnm.Print_Area" localSheetId="1">'01.1 - Přejezd v km 122,412'!$C$4:$J$41,'01.1 - Přejezd v km 122,412'!$C$50:$J$76,'01.1 - Přejezd v km 122,412'!$C$82:$J$101,'01.1 - Přejezd v km 122,412'!$C$107:$J$265</definedName>
    <definedName name="_xlnm.Print_Area" localSheetId="2">'01.2 - Přejezd v km 129,656'!$C$4:$J$41,'01.2 - Přejezd v km 129,656'!$C$50:$J$76,'01.2 - Přejezd v km 129,656'!$C$82:$J$101,'01.2 - Přejezd v km 129,656'!$C$107:$J$258</definedName>
    <definedName name="_xlnm.Print_Area" localSheetId="3">'02.1 - Manipulace, přepra...'!$C$4:$J$41,'02.1 - Manipulace, přepra...'!$C$50:$J$76,'02.1 - Manipulace, přepra...'!$C$82:$J$102,'02.1 - Manipulace, přepra...'!$C$108:$J$177</definedName>
    <definedName name="_xlnm.Print_Area" localSheetId="4">'02.2 - VON'!$C$4:$J$41,'02.2 - VON'!$C$50:$J$76,'02.2 - VON'!$C$82:$J$100,'02.2 - VON'!$C$106:$J$132</definedName>
    <definedName name="_xlnm.Print_Area" localSheetId="0">'Rekapitulace stavby'!$D$4:$AO$76,'Rekapitulace stavby'!$C$82:$AQ$101</definedName>
  </definedNames>
  <calcPr calcId="191029"/>
</workbook>
</file>

<file path=xl/calcChain.xml><?xml version="1.0" encoding="utf-8"?>
<calcChain xmlns="http://schemas.openxmlformats.org/spreadsheetml/2006/main">
  <c r="J39" i="5" l="1"/>
  <c r="J38" i="5"/>
  <c r="AY100" i="1"/>
  <c r="J37" i="5"/>
  <c r="AX100" i="1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J118" i="5"/>
  <c r="F115" i="5"/>
  <c r="E113" i="5"/>
  <c r="J94" i="5"/>
  <c r="F91" i="5"/>
  <c r="E89" i="5"/>
  <c r="J23" i="5"/>
  <c r="E23" i="5"/>
  <c r="J93" i="5" s="1"/>
  <c r="J22" i="5"/>
  <c r="J20" i="5"/>
  <c r="E20" i="5"/>
  <c r="F94" i="5" s="1"/>
  <c r="J19" i="5"/>
  <c r="J17" i="5"/>
  <c r="E17" i="5"/>
  <c r="F93" i="5" s="1"/>
  <c r="J16" i="5"/>
  <c r="J14" i="5"/>
  <c r="J115" i="5"/>
  <c r="E7" i="5"/>
  <c r="E85" i="5" s="1"/>
  <c r="J39" i="4"/>
  <c r="J38" i="4"/>
  <c r="AY99" i="1" s="1"/>
  <c r="J37" i="4"/>
  <c r="AX99" i="1"/>
  <c r="BI175" i="4"/>
  <c r="BH175" i="4"/>
  <c r="BG175" i="4"/>
  <c r="BF175" i="4"/>
  <c r="T175" i="4"/>
  <c r="R175" i="4"/>
  <c r="P175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T125" i="4" s="1"/>
  <c r="T124" i="4" s="1"/>
  <c r="R126" i="4"/>
  <c r="R125" i="4"/>
  <c r="R124" i="4" s="1"/>
  <c r="P126" i="4"/>
  <c r="P125" i="4"/>
  <c r="P124" i="4" s="1"/>
  <c r="J120" i="4"/>
  <c r="F117" i="4"/>
  <c r="E115" i="4"/>
  <c r="J94" i="4"/>
  <c r="F91" i="4"/>
  <c r="E89" i="4"/>
  <c r="J23" i="4"/>
  <c r="E23" i="4"/>
  <c r="J93" i="4" s="1"/>
  <c r="J22" i="4"/>
  <c r="J20" i="4"/>
  <c r="E20" i="4"/>
  <c r="F94" i="4" s="1"/>
  <c r="J19" i="4"/>
  <c r="J17" i="4"/>
  <c r="E17" i="4"/>
  <c r="F119" i="4" s="1"/>
  <c r="J16" i="4"/>
  <c r="J14" i="4"/>
  <c r="J117" i="4"/>
  <c r="E7" i="4"/>
  <c r="E111" i="4"/>
  <c r="J39" i="3"/>
  <c r="J38" i="3"/>
  <c r="AY97" i="1" s="1"/>
  <c r="J37" i="3"/>
  <c r="AX97" i="1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J119" i="3"/>
  <c r="F116" i="3"/>
  <c r="E114" i="3"/>
  <c r="J94" i="3"/>
  <c r="F91" i="3"/>
  <c r="E89" i="3"/>
  <c r="J23" i="3"/>
  <c r="E23" i="3"/>
  <c r="J118" i="3" s="1"/>
  <c r="J22" i="3"/>
  <c r="J20" i="3"/>
  <c r="E20" i="3"/>
  <c r="F119" i="3" s="1"/>
  <c r="J19" i="3"/>
  <c r="J17" i="3"/>
  <c r="E17" i="3"/>
  <c r="F118" i="3" s="1"/>
  <c r="J16" i="3"/>
  <c r="J14" i="3"/>
  <c r="J91" i="3"/>
  <c r="E7" i="3"/>
  <c r="E110" i="3" s="1"/>
  <c r="J39" i="2"/>
  <c r="J38" i="2"/>
  <c r="AY96" i="1" s="1"/>
  <c r="J37" i="2"/>
  <c r="AX96" i="1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J119" i="2"/>
  <c r="F116" i="2"/>
  <c r="E114" i="2"/>
  <c r="J94" i="2"/>
  <c r="F91" i="2"/>
  <c r="E89" i="2"/>
  <c r="J23" i="2"/>
  <c r="E23" i="2"/>
  <c r="J118" i="2"/>
  <c r="J22" i="2"/>
  <c r="J20" i="2"/>
  <c r="E20" i="2"/>
  <c r="F119" i="2"/>
  <c r="J19" i="2"/>
  <c r="J17" i="2"/>
  <c r="E17" i="2"/>
  <c r="F118" i="2"/>
  <c r="J16" i="2"/>
  <c r="J14" i="2"/>
  <c r="J116" i="2"/>
  <c r="E7" i="2"/>
  <c r="E85" i="2"/>
  <c r="L90" i="1"/>
  <c r="AM90" i="1"/>
  <c r="AM89" i="1"/>
  <c r="L89" i="1"/>
  <c r="AM87" i="1"/>
  <c r="L87" i="1"/>
  <c r="L85" i="1"/>
  <c r="L84" i="1"/>
  <c r="J142" i="2"/>
  <c r="BK224" i="2"/>
  <c r="J243" i="2"/>
  <c r="BK260" i="2"/>
  <c r="BK232" i="2"/>
  <c r="BK251" i="2"/>
  <c r="BK178" i="2"/>
  <c r="BK217" i="3"/>
  <c r="J174" i="3"/>
  <c r="BK191" i="3"/>
  <c r="BK155" i="3"/>
  <c r="J166" i="3"/>
  <c r="BK138" i="4"/>
  <c r="J167" i="4"/>
  <c r="BK129" i="5"/>
  <c r="BK263" i="2"/>
  <c r="BK155" i="2"/>
  <c r="J205" i="2"/>
  <c r="J232" i="2"/>
  <c r="J155" i="2"/>
  <c r="BK182" i="2"/>
  <c r="J220" i="2"/>
  <c r="AS98" i="1"/>
  <c r="BK203" i="3"/>
  <c r="J125" i="3"/>
  <c r="J229" i="3"/>
  <c r="BK158" i="3"/>
  <c r="BK151" i="3"/>
  <c r="J155" i="3"/>
  <c r="J161" i="4"/>
  <c r="J138" i="4"/>
  <c r="BK126" i="5"/>
  <c r="BK132" i="5"/>
  <c r="BK170" i="2"/>
  <c r="J251" i="2"/>
  <c r="BK166" i="2"/>
  <c r="J166" i="2"/>
  <c r="J199" i="2"/>
  <c r="J246" i="2"/>
  <c r="BK190" i="2"/>
  <c r="J170" i="3"/>
  <c r="J158" i="3"/>
  <c r="J137" i="3"/>
  <c r="BK244" i="3"/>
  <c r="J182" i="3"/>
  <c r="BK182" i="3"/>
  <c r="J145" i="4"/>
  <c r="J175" i="4"/>
  <c r="J149" i="4"/>
  <c r="J127" i="5"/>
  <c r="BK137" i="2"/>
  <c r="J236" i="2"/>
  <c r="J186" i="2"/>
  <c r="BK220" i="2"/>
  <c r="J129" i="2"/>
  <c r="BK199" i="2"/>
  <c r="BK236" i="2"/>
  <c r="J137" i="2"/>
  <c r="BK206" i="3"/>
  <c r="BK178" i="3"/>
  <c r="BK162" i="3"/>
  <c r="BK221" i="3"/>
  <c r="J147" i="3"/>
  <c r="BK175" i="4"/>
  <c r="BK164" i="4"/>
  <c r="J141" i="4"/>
  <c r="J132" i="5"/>
  <c r="BK125" i="5"/>
  <c r="J170" i="2"/>
  <c r="J239" i="2"/>
  <c r="BK159" i="2"/>
  <c r="BK212" i="2"/>
  <c r="BK174" i="2"/>
  <c r="BK125" i="2"/>
  <c r="J228" i="2"/>
  <c r="J133" i="2"/>
  <c r="BK205" i="2"/>
  <c r="J221" i="3"/>
  <c r="J191" i="3"/>
  <c r="J217" i="3"/>
  <c r="J151" i="3"/>
  <c r="J213" i="3"/>
  <c r="BK256" i="3"/>
  <c r="BK247" i="3"/>
  <c r="BK125" i="3"/>
  <c r="BK142" i="3"/>
  <c r="J162" i="3"/>
  <c r="BK158" i="4"/>
  <c r="J158" i="4"/>
  <c r="BK131" i="5"/>
  <c r="J126" i="5"/>
  <c r="J125" i="5"/>
  <c r="J124" i="5"/>
  <c r="J182" i="2"/>
  <c r="J254" i="2"/>
  <c r="J178" i="2"/>
  <c r="BK177" i="2"/>
  <c r="BK254" i="2"/>
  <c r="BK216" i="2"/>
  <c r="J177" i="2"/>
  <c r="J224" i="2"/>
  <c r="BK133" i="2"/>
  <c r="J239" i="3"/>
  <c r="BK147" i="3"/>
  <c r="BK253" i="3"/>
  <c r="BK186" i="3"/>
  <c r="BK174" i="3"/>
  <c r="BK170" i="3"/>
  <c r="J156" i="4"/>
  <c r="BK131" i="4"/>
  <c r="BK123" i="5"/>
  <c r="J123" i="5"/>
  <c r="BK213" i="3"/>
  <c r="J178" i="3"/>
  <c r="J256" i="3"/>
  <c r="J209" i="3"/>
  <c r="J250" i="3"/>
  <c r="J133" i="3"/>
  <c r="BK149" i="4"/>
  <c r="BK156" i="4"/>
  <c r="J128" i="5"/>
  <c r="J130" i="5"/>
  <c r="J162" i="2"/>
  <c r="BK186" i="2"/>
  <c r="BK228" i="2"/>
  <c r="J146" i="2"/>
  <c r="BK243" i="2"/>
  <c r="BK246" i="2"/>
  <c r="BK162" i="2"/>
  <c r="BK195" i="3"/>
  <c r="BK137" i="3"/>
  <c r="J129" i="3"/>
  <c r="BK232" i="3"/>
  <c r="J206" i="3"/>
  <c r="BK239" i="3"/>
  <c r="J225" i="3"/>
  <c r="BK157" i="4"/>
  <c r="BK145" i="4"/>
  <c r="BK124" i="5"/>
  <c r="BK128" i="5"/>
  <c r="J129" i="5"/>
  <c r="BK142" i="2"/>
  <c r="J195" i="2"/>
  <c r="BK239" i="2"/>
  <c r="J174" i="2"/>
  <c r="J257" i="2"/>
  <c r="J209" i="2"/>
  <c r="J212" i="2"/>
  <c r="J142" i="3"/>
  <c r="J236" i="3"/>
  <c r="BK200" i="3"/>
  <c r="J253" i="3"/>
  <c r="J244" i="3"/>
  <c r="BK133" i="3"/>
  <c r="J157" i="4"/>
  <c r="J126" i="4"/>
  <c r="BK161" i="4"/>
  <c r="J159" i="2"/>
  <c r="BK257" i="2"/>
  <c r="J216" i="2"/>
  <c r="J260" i="2"/>
  <c r="BK209" i="2"/>
  <c r="AS95" i="1"/>
  <c r="BK195" i="2"/>
  <c r="J263" i="2"/>
  <c r="BK209" i="3"/>
  <c r="BK236" i="3"/>
  <c r="BK166" i="3"/>
  <c r="J247" i="3"/>
  <c r="BK225" i="3"/>
  <c r="J195" i="3"/>
  <c r="J186" i="3"/>
  <c r="BK167" i="4"/>
  <c r="J131" i="4"/>
  <c r="J164" i="4"/>
  <c r="BK130" i="5"/>
  <c r="BK127" i="5"/>
  <c r="BK129" i="2"/>
  <c r="J151" i="2"/>
  <c r="J125" i="2"/>
  <c r="J190" i="2"/>
  <c r="BK146" i="2"/>
  <c r="BK151" i="2"/>
  <c r="J200" i="3"/>
  <c r="J232" i="3"/>
  <c r="BK129" i="3"/>
  <c r="J203" i="3"/>
  <c r="BK250" i="3"/>
  <c r="BK229" i="3"/>
  <c r="BK141" i="4"/>
  <c r="BK126" i="4"/>
  <c r="J131" i="5"/>
  <c r="T124" i="2" l="1"/>
  <c r="T123" i="2" s="1"/>
  <c r="T122" i="2" s="1"/>
  <c r="R124" i="3"/>
  <c r="R123" i="3" s="1"/>
  <c r="R122" i="3" s="1"/>
  <c r="P130" i="4"/>
  <c r="P123" i="4" s="1"/>
  <c r="AU99" i="1" s="1"/>
  <c r="R130" i="4"/>
  <c r="R123" i="4"/>
  <c r="BK124" i="2"/>
  <c r="J124" i="2" s="1"/>
  <c r="J100" i="2" s="1"/>
  <c r="BK122" i="5"/>
  <c r="J122" i="5" s="1"/>
  <c r="J99" i="5" s="1"/>
  <c r="T124" i="3"/>
  <c r="T123" i="3"/>
  <c r="T122" i="3" s="1"/>
  <c r="P124" i="2"/>
  <c r="P123" i="2" s="1"/>
  <c r="P122" i="2" s="1"/>
  <c r="AU96" i="1" s="1"/>
  <c r="P124" i="3"/>
  <c r="P123" i="3" s="1"/>
  <c r="P122" i="3" s="1"/>
  <c r="AU97" i="1" s="1"/>
  <c r="P122" i="5"/>
  <c r="P121" i="5" s="1"/>
  <c r="AU100" i="1" s="1"/>
  <c r="BK124" i="3"/>
  <c r="J124" i="3"/>
  <c r="J100" i="3" s="1"/>
  <c r="BK130" i="4"/>
  <c r="J130" i="4"/>
  <c r="J101" i="4" s="1"/>
  <c r="R122" i="5"/>
  <c r="R121" i="5" s="1"/>
  <c r="R124" i="2"/>
  <c r="R123" i="2" s="1"/>
  <c r="R122" i="2" s="1"/>
  <c r="T130" i="4"/>
  <c r="T123" i="4" s="1"/>
  <c r="T122" i="5"/>
  <c r="T121" i="5" s="1"/>
  <c r="BK125" i="4"/>
  <c r="J125" i="4" s="1"/>
  <c r="J100" i="4" s="1"/>
  <c r="BK124" i="4"/>
  <c r="BK123" i="4" s="1"/>
  <c r="J123" i="4" s="1"/>
  <c r="J91" i="5"/>
  <c r="J117" i="5"/>
  <c r="E109" i="5"/>
  <c r="BE131" i="5"/>
  <c r="BE129" i="5"/>
  <c r="BE132" i="5"/>
  <c r="F117" i="5"/>
  <c r="BE126" i="5"/>
  <c r="BE130" i="5"/>
  <c r="F118" i="5"/>
  <c r="BE128" i="5"/>
  <c r="BE124" i="5"/>
  <c r="BE123" i="5"/>
  <c r="BE127" i="5"/>
  <c r="BE125" i="5"/>
  <c r="BK123" i="3"/>
  <c r="J123" i="3"/>
  <c r="J99" i="3" s="1"/>
  <c r="E85" i="4"/>
  <c r="J91" i="4"/>
  <c r="J119" i="4"/>
  <c r="F120" i="4"/>
  <c r="BE157" i="4"/>
  <c r="BE131" i="4"/>
  <c r="BE138" i="4"/>
  <c r="BE167" i="4"/>
  <c r="BE141" i="4"/>
  <c r="BE145" i="4"/>
  <c r="BE164" i="4"/>
  <c r="F93" i="4"/>
  <c r="BE126" i="4"/>
  <c r="BE149" i="4"/>
  <c r="BE156" i="4"/>
  <c r="BE158" i="4"/>
  <c r="BE161" i="4"/>
  <c r="BE175" i="4"/>
  <c r="J93" i="3"/>
  <c r="BE137" i="3"/>
  <c r="BE206" i="3"/>
  <c r="BE209" i="3"/>
  <c r="BE125" i="3"/>
  <c r="BE133" i="3"/>
  <c r="BE147" i="3"/>
  <c r="BE200" i="3"/>
  <c r="BE213" i="3"/>
  <c r="BE229" i="3"/>
  <c r="F94" i="3"/>
  <c r="BE151" i="3"/>
  <c r="BE162" i="3"/>
  <c r="BE174" i="3"/>
  <c r="BE236" i="3"/>
  <c r="BE247" i="3"/>
  <c r="BE166" i="3"/>
  <c r="BE178" i="3"/>
  <c r="BE191" i="3"/>
  <c r="BE195" i="3"/>
  <c r="BE221" i="3"/>
  <c r="BE250" i="3"/>
  <c r="BE253" i="3"/>
  <c r="F93" i="3"/>
  <c r="BE129" i="3"/>
  <c r="BE142" i="3"/>
  <c r="BE232" i="3"/>
  <c r="BE244" i="3"/>
  <c r="BE256" i="3"/>
  <c r="J116" i="3"/>
  <c r="BE155" i="3"/>
  <c r="BE170" i="3"/>
  <c r="BE217" i="3"/>
  <c r="BE203" i="3"/>
  <c r="BE225" i="3"/>
  <c r="E85" i="3"/>
  <c r="BE182" i="3"/>
  <c r="BE158" i="3"/>
  <c r="BE186" i="3"/>
  <c r="BE239" i="3"/>
  <c r="J91" i="2"/>
  <c r="BE209" i="2"/>
  <c r="BE243" i="2"/>
  <c r="BE257" i="2"/>
  <c r="E110" i="2"/>
  <c r="BE137" i="2"/>
  <c r="BE151" i="2"/>
  <c r="BE166" i="2"/>
  <c r="F94" i="2"/>
  <c r="BE178" i="2"/>
  <c r="BE195" i="2"/>
  <c r="BE251" i="2"/>
  <c r="BE263" i="2"/>
  <c r="BE142" i="2"/>
  <c r="BE146" i="2"/>
  <c r="BE162" i="2"/>
  <c r="BE216" i="2"/>
  <c r="BE236" i="2"/>
  <c r="BE254" i="2"/>
  <c r="F93" i="2"/>
  <c r="BE159" i="2"/>
  <c r="BE224" i="2"/>
  <c r="BE239" i="2"/>
  <c r="BE170" i="2"/>
  <c r="BE182" i="2"/>
  <c r="BE125" i="2"/>
  <c r="BE133" i="2"/>
  <c r="BE190" i="2"/>
  <c r="BE199" i="2"/>
  <c r="BE205" i="2"/>
  <c r="BE212" i="2"/>
  <c r="BE220" i="2"/>
  <c r="BE228" i="2"/>
  <c r="BE232" i="2"/>
  <c r="BE246" i="2"/>
  <c r="BE260" i="2"/>
  <c r="J93" i="2"/>
  <c r="BE155" i="2"/>
  <c r="BE174" i="2"/>
  <c r="BE186" i="2"/>
  <c r="BE129" i="2"/>
  <c r="BE177" i="2"/>
  <c r="J36" i="3"/>
  <c r="AW97" i="1" s="1"/>
  <c r="F37" i="3"/>
  <c r="BB97" i="1"/>
  <c r="J36" i="2"/>
  <c r="AW96" i="1" s="1"/>
  <c r="AS94" i="1"/>
  <c r="J36" i="4"/>
  <c r="AW99" i="1"/>
  <c r="F38" i="4"/>
  <c r="BC99" i="1" s="1"/>
  <c r="F37" i="5"/>
  <c r="BB100" i="1" s="1"/>
  <c r="F38" i="5"/>
  <c r="BC100" i="1" s="1"/>
  <c r="F36" i="2"/>
  <c r="BA96" i="1"/>
  <c r="F38" i="2"/>
  <c r="BC96" i="1"/>
  <c r="F38" i="3"/>
  <c r="BC97" i="1" s="1"/>
  <c r="F36" i="5"/>
  <c r="BA100" i="1" s="1"/>
  <c r="F36" i="3"/>
  <c r="BA97" i="1" s="1"/>
  <c r="J36" i="5"/>
  <c r="AW100" i="1" s="1"/>
  <c r="F37" i="2"/>
  <c r="BB96" i="1" s="1"/>
  <c r="F39" i="2"/>
  <c r="BD96" i="1"/>
  <c r="F39" i="5"/>
  <c r="BD100" i="1" s="1"/>
  <c r="F39" i="3"/>
  <c r="BD97" i="1" s="1"/>
  <c r="F36" i="4"/>
  <c r="BA99" i="1" s="1"/>
  <c r="F37" i="4"/>
  <c r="BB99" i="1"/>
  <c r="F39" i="4"/>
  <c r="BD99" i="1" s="1"/>
  <c r="J32" i="4" l="1"/>
  <c r="J98" i="4"/>
  <c r="BK123" i="2"/>
  <c r="J123" i="2" s="1"/>
  <c r="J99" i="2" s="1"/>
  <c r="J124" i="4"/>
  <c r="J99" i="4" s="1"/>
  <c r="BK121" i="5"/>
  <c r="J121" i="5" s="1"/>
  <c r="J32" i="5" s="1"/>
  <c r="AG100" i="1" s="1"/>
  <c r="AG99" i="1"/>
  <c r="BK122" i="3"/>
  <c r="J122" i="3"/>
  <c r="J98" i="3"/>
  <c r="BK122" i="2"/>
  <c r="J122" i="2"/>
  <c r="J98" i="2" s="1"/>
  <c r="F35" i="2"/>
  <c r="AZ96" i="1" s="1"/>
  <c r="BC98" i="1"/>
  <c r="AY98" i="1" s="1"/>
  <c r="AU95" i="1"/>
  <c r="BD95" i="1"/>
  <c r="BB95" i="1"/>
  <c r="BA95" i="1"/>
  <c r="F35" i="3"/>
  <c r="AZ97" i="1" s="1"/>
  <c r="J35" i="5"/>
  <c r="AV100" i="1" s="1"/>
  <c r="AT100" i="1" s="1"/>
  <c r="AU98" i="1"/>
  <c r="J35" i="2"/>
  <c r="AV96" i="1"/>
  <c r="AT96" i="1"/>
  <c r="BA98" i="1"/>
  <c r="AW98" i="1" s="1"/>
  <c r="BC95" i="1"/>
  <c r="J35" i="4"/>
  <c r="AV99" i="1"/>
  <c r="AT99" i="1"/>
  <c r="AN99" i="1" s="1"/>
  <c r="F35" i="5"/>
  <c r="AZ100" i="1" s="1"/>
  <c r="J35" i="3"/>
  <c r="AV97" i="1" s="1"/>
  <c r="AT97" i="1" s="1"/>
  <c r="F35" i="4"/>
  <c r="AZ99" i="1"/>
  <c r="BD98" i="1"/>
  <c r="BB98" i="1"/>
  <c r="AX98" i="1" s="1"/>
  <c r="AN100" i="1" l="1"/>
  <c r="AG98" i="1"/>
  <c r="J98" i="5"/>
  <c r="J41" i="5"/>
  <c r="J41" i="4"/>
  <c r="AU94" i="1"/>
  <c r="AZ95" i="1"/>
  <c r="AV95" i="1" s="1"/>
  <c r="AW95" i="1"/>
  <c r="BC94" i="1"/>
  <c r="AY94" i="1" s="1"/>
  <c r="BD94" i="1"/>
  <c r="W33" i="1" s="1"/>
  <c r="AX95" i="1"/>
  <c r="AZ98" i="1"/>
  <c r="AV98" i="1" s="1"/>
  <c r="AT98" i="1" s="1"/>
  <c r="AN98" i="1" s="1"/>
  <c r="BB94" i="1"/>
  <c r="W31" i="1" s="1"/>
  <c r="AY95" i="1"/>
  <c r="J32" i="2"/>
  <c r="AG96" i="1"/>
  <c r="BA94" i="1"/>
  <c r="W30" i="1" s="1"/>
  <c r="J32" i="3"/>
  <c r="AG97" i="1"/>
  <c r="AN97" i="1"/>
  <c r="J41" i="3" l="1"/>
  <c r="J41" i="2"/>
  <c r="AN96" i="1"/>
  <c r="AT95" i="1"/>
  <c r="W32" i="1"/>
  <c r="AZ94" i="1"/>
  <c r="AV94" i="1" s="1"/>
  <c r="AK29" i="1" s="1"/>
  <c r="AG95" i="1"/>
  <c r="AW94" i="1"/>
  <c r="AK30" i="1" s="1"/>
  <c r="AX94" i="1"/>
  <c r="AN95" i="1" l="1"/>
  <c r="AG94" i="1"/>
  <c r="AK26" i="1" s="1"/>
  <c r="W29" i="1"/>
  <c r="AT94" i="1"/>
  <c r="AN94" i="1" s="1"/>
  <c r="AK35" i="1" l="1"/>
</calcChain>
</file>

<file path=xl/sharedStrings.xml><?xml version="1.0" encoding="utf-8"?>
<sst xmlns="http://schemas.openxmlformats.org/spreadsheetml/2006/main" count="4177" uniqueCount="556">
  <si>
    <t>Export Komplet</t>
  </si>
  <si>
    <t/>
  </si>
  <si>
    <t>2.0</t>
  </si>
  <si>
    <t>False</t>
  </si>
  <si>
    <t>{518a7a68-16ba-46bc-a383-183775de91ed}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</si>
  <si>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</si>
  <si>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</si>
  <si>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</si>
  <si>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</si>
  <si>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</si>
  <si>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</si>
  <si>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</si>
  <si>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</si>
  <si>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</si>
  <si>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</si>
  <si>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</si>
  <si>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</si>
  <si>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v úseku Bzenec přívoz - Nedakonice</t>
  </si>
  <si>
    <t>KSO:</t>
  </si>
  <si>
    <t>CC-CZ:</t>
  </si>
  <si>
    <t>Místo:</t>
  </si>
  <si>
    <t>úsek Bzenec přívoz - Nedakonice</t>
  </si>
  <si>
    <t>Datum:</t>
  </si>
  <si>
    <t>13. 6. 2023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</si>
  <si>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</si>
  <si>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</si>
  <si>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</si>
  <si>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</si>
  <si>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</si>
  <si>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</si>
  <si>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</si>
  <si>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</si>
  <si>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</si>
  <si>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Ondřej Bozek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</si>
  <si>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</si>
  <si>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</si>
  <si>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</si>
  <si>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</si>
  <si>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</si>
  <si>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</si>
  <si>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</si>
  <si>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</si>
  <si>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</si>
  <si>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</si>
  <si>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</si>
  <si>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</si>
  <si>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</si>
  <si>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</si>
  <si>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</si>
  <si>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</si>
  <si>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</si>
  <si>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</si>
  <si>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</si>
  <si>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</si>
  <si>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</si>
  <si>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</si>
  <si>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</si>
  <si>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</si>
  <si>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</si>
  <si>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</si>
  <si>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</si>
  <si>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</si>
  <si>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</si>
  <si>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</si>
  <si>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</si>
  <si>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</si>
  <si>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</si>
  <si>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</si>
  <si>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</si>
  <si>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</si>
  <si>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</si>
  <si>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</si>
  <si>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</si>
  <si>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</si>
  <si>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</si>
  <si>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</si>
  <si>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</si>
  <si>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</si>
  <si>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</si>
  <si>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</si>
  <si>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Žel. svršek</t>
  </si>
  <si>
    <t>STA</t>
  </si>
  <si>
    <t>1</t>
  </si>
  <si>
    <t>{a3f5dd0e-6d5d-4b92-92f4-d6a05c363238}</t>
  </si>
  <si>
    <t>2</t>
  </si>
  <si>
    <t>/</t>
  </si>
  <si>
    <t>01.1</t>
  </si>
  <si>
    <t>Přejezd v km 122,412</t>
  </si>
  <si>
    <t>Soupis</t>
  </si>
  <si>
    <t>{75d69a9a-98cf-4ae2-a1d4-4dc97d9e1143}</t>
  </si>
  <si>
    <t>01.2</t>
  </si>
  <si>
    <t>Přejezd v km 129,656</t>
  </si>
  <si>
    <t>{ee10e8fd-bb75-4d30-8206-8d9ad5a213ca}</t>
  </si>
  <si>
    <t>02</t>
  </si>
  <si>
    <t>Ostatní</t>
  </si>
  <si>
    <t>{142f4f79-b60f-4462-843e-c121db1a4026}</t>
  </si>
  <si>
    <t>02.1</t>
  </si>
  <si>
    <t>Manipulace, přepravy, poplatky</t>
  </si>
  <si>
    <t>{0f28014e-f468-4d72-8911-4f5382376177}</t>
  </si>
  <si>
    <t>02.2</t>
  </si>
  <si>
    <t>VON</t>
  </si>
  <si>
    <t>{11677ccb-af06-4c12-9826-61190c41b0d1}</t>
  </si>
  <si>
    <t>KRYCÍ LIST SOUPISU PRACÍ</t>
  </si>
  <si>
    <t>Objekt:</t>
  </si>
  <si>
    <t>01 - Žel. svršek</t>
  </si>
  <si>
    <t>Soupis:</t>
  </si>
  <si>
    <t>01.1 - Přejezd v km 122,412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</si>
  <si>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</si>
  <si>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</si>
  <si>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</si>
  <si>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</si>
  <si>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</si>
  <si>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</si>
  <si>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</si>
  <si>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</si>
  <si>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</si>
  <si>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</si>
  <si>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</si>
  <si>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</si>
  <si>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</si>
  <si>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</si>
  <si>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</si>
  <si>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</si>
  <si>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</si>
  <si>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</si>
  <si>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</si>
  <si>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</si>
  <si>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</si>
  <si>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</si>
  <si>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</si>
  <si>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</si>
  <si>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</si>
  <si>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</si>
  <si>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5913060020</t>
  </si>
  <si>
    <t>Demontáž dílů betonové přejezdové konstrukce vnitřního panelu. Poznámka: 1. V cenách jsou započteny náklady na demontáž konstrukce a naložení na dopravní prostředek.</t>
  </si>
  <si>
    <t>kus</t>
  </si>
  <si>
    <t>4</t>
  </si>
  <si>
    <t>-772663680</t>
  </si>
  <si>
    <t>VV</t>
  </si>
  <si>
    <t>5   "v 1. TK"</t>
  </si>
  <si>
    <t>5   "v 2. TK"</t>
  </si>
  <si>
    <t>Součet</t>
  </si>
  <si>
    <t>5913060010</t>
  </si>
  <si>
    <t>Demontáž dílů betonové přejezdové konstrukce vnějšího panelu. Poznámka: 1. V cenách jsou započteny náklady na demontáž konstrukce a naložení na dopravní prostředek.</t>
  </si>
  <si>
    <t>-1459475150</t>
  </si>
  <si>
    <t>10   "v 1. TK"</t>
  </si>
  <si>
    <t>10   "v 2. TK"</t>
  </si>
  <si>
    <t>3</t>
  </si>
  <si>
    <t>5913060030</t>
  </si>
  <si>
    <t>Demontáž dílů betonové přejezdové konstrukce náběhového klínu. Poznámka: 1. V cenách jsou započteny náklady na demontáž konstrukce a naložení na dopravní prostředek.</t>
  </si>
  <si>
    <t>-518496646</t>
  </si>
  <si>
    <t>2   "v 1. TK"</t>
  </si>
  <si>
    <t>2   "v 2. TK"</t>
  </si>
  <si>
    <t>5913300020</t>
  </si>
  <si>
    <t>Demontáž silničních panelů komunikace trvalá. Poznámka: 1. V cenách jsou započteny náklady na odstranění panelů, úpravu plochy a naložení na dopravní prostředek.</t>
  </si>
  <si>
    <t>m2</t>
  </si>
  <si>
    <t>542388291</t>
  </si>
  <si>
    <t>9   "v 1. TK"</t>
  </si>
  <si>
    <t>9   "v 2. TK"</t>
  </si>
  <si>
    <t>4,5  "mezi 1. a 2. TK"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</si>
  <si>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</si>
  <si>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</si>
  <si>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-1543331330</t>
  </si>
  <si>
    <t>0,2*6,1   "v 1. TK"</t>
  </si>
  <si>
    <t>0,2*6,1   "v 2. TK"</t>
  </si>
  <si>
    <t>6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</si>
  <si>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</si>
  <si>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</si>
  <si>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-730223145</t>
  </si>
  <si>
    <t>4   "v 1. TK"</t>
  </si>
  <si>
    <t>4  "v 2. TK"</t>
  </si>
  <si>
    <t>8  "dělení nových kolejnic"</t>
  </si>
  <si>
    <t>7</t>
  </si>
  <si>
    <t>5907015006</t>
  </si>
  <si>
    <t xml:space="preserve">Ojedinělá výměna kolejnic stávající upevnění, tvar UIC60, 60E2. Poznámka: 1. V cenách jsou započteny náklady na demontáž upevňovadel, výměnu kolejnic, dílů a součástí, úpravu dilatačních spár, pryžových podložek, montáž upevňovadel, zřízení nebo demontáž </t>
  </si>
  <si>
    <t>m</t>
  </si>
  <si>
    <t>824895014</t>
  </si>
  <si>
    <t>2*25   "v TK1"</t>
  </si>
  <si>
    <t>2*25   "v Tk2"</t>
  </si>
  <si>
    <t>8</t>
  </si>
  <si>
    <t>M</t>
  </si>
  <si>
    <t>5957101000</t>
  </si>
  <si>
    <t>Kolejnice třídy R260 tv. 60 E2 délky 25,000 m</t>
  </si>
  <si>
    <t>2103969754</t>
  </si>
  <si>
    <t>2   "TK1"</t>
  </si>
  <si>
    <t>2  "TK2"</t>
  </si>
  <si>
    <t>9</t>
  </si>
  <si>
    <t>5907055020</t>
  </si>
  <si>
    <t>Vrtání kolejnic otvor o průměru přes 10 do 23 mm. Poznámka: 1. V cenách jsou započteny náklady na manipulaci, podložení, označení a provedení vrtu ve stojině kolejnice.</t>
  </si>
  <si>
    <t>281956144</t>
  </si>
  <si>
    <t>4   "kolíkové propojky"</t>
  </si>
  <si>
    <t>10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</si>
  <si>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</si>
  <si>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</t>
  </si>
  <si>
    <t>-2022256796</t>
  </si>
  <si>
    <t>34   " v 1. TK"</t>
  </si>
  <si>
    <t>17   "v 2. TK"</t>
  </si>
  <si>
    <t>11</t>
  </si>
  <si>
    <t>5906055110</t>
  </si>
  <si>
    <t>Příplatek za současnou výměnu pražce s bezpodkladnicovým upevněním a kompletů. Poznámka: 1. V cenách jsou započteny náklady na potřebnou manipulaci, demontáž, výměnu a montáž součásti současně s výměnou pražce včetně případného ošetření mazivem. Položka p</t>
  </si>
  <si>
    <t>-1156316706</t>
  </si>
  <si>
    <t>15   "v TK1"</t>
  </si>
  <si>
    <t>15   "v TK2"</t>
  </si>
  <si>
    <t>12</t>
  </si>
  <si>
    <t>5958125000</t>
  </si>
  <si>
    <t>Komplety s antikorozní úpravou Skl 14 (svěrka Skl14, vrtule R1, podložka Uls7)</t>
  </si>
  <si>
    <t>-646892069</t>
  </si>
  <si>
    <t>60   " v 1. TK"</t>
  </si>
  <si>
    <t>60   "v 2. TK"</t>
  </si>
  <si>
    <t>13</t>
  </si>
  <si>
    <t>5956140025</t>
  </si>
  <si>
    <t>Pražec betonový příčný vystrojený včetně kompletů tv. B 91S/1 (UIC)</t>
  </si>
  <si>
    <t>-1413390745</t>
  </si>
  <si>
    <t>8   "TK1 a TK2"</t>
  </si>
  <si>
    <t>14</t>
  </si>
  <si>
    <t>5956213045</t>
  </si>
  <si>
    <t>-939339399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</si>
  <si>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</si>
  <si>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</t>
  </si>
  <si>
    <t>m3</t>
  </si>
  <si>
    <t>1289511254</t>
  </si>
  <si>
    <t>10,2*1,908   "v 1. TK"</t>
  </si>
  <si>
    <t>10,2*1,908  "v 2. TK"</t>
  </si>
  <si>
    <t>16</t>
  </si>
  <si>
    <t>5915010030</t>
  </si>
  <si>
    <t>Těžení zeminy nebo horniny železničního spodku třídy těžitelnosti I skupiny 3. Poznámka: 1. V cenách jsou započteny náklady na těžení a uložení výzisku na terén nebo naložení na dopravní prostředek a uložení na úložišti.</t>
  </si>
  <si>
    <t>775332674</t>
  </si>
  <si>
    <t>10,2*5*0,3   "TK1 v délce 10,2m"</t>
  </si>
  <si>
    <t>10,2*5*0,3   "TK2 v délce 10,2m"</t>
  </si>
  <si>
    <t>17</t>
  </si>
  <si>
    <t>5914075120</t>
  </si>
  <si>
    <t>Zřízení konstrukční vrstvy pražcového podloží včetně geotextilie tl. 0,30 m. Poznámka: 1. V cenách nejsou obsaženy náklady na dodávku materiálu a odtěžení zeminy.</t>
  </si>
  <si>
    <t>426647361</t>
  </si>
  <si>
    <t>10,2*5   "TK1"</t>
  </si>
  <si>
    <t>10,2*5  "TK2"</t>
  </si>
  <si>
    <t>18</t>
  </si>
  <si>
    <t>5955101020</t>
  </si>
  <si>
    <t>Kamenivo drcené štěrkodrť frakce 0/32</t>
  </si>
  <si>
    <t>t</t>
  </si>
  <si>
    <t>1677351675</t>
  </si>
  <si>
    <t>10,2*5*0,3*1,8    "TK1"</t>
  </si>
  <si>
    <t>10,2*5*0,3*1,8   "TK2"</t>
  </si>
  <si>
    <t>20,880*0,3*1,8   "pod asfaltovými vrstvami"</t>
  </si>
  <si>
    <t>19</t>
  </si>
  <si>
    <t>5964133005</t>
  </si>
  <si>
    <t>Geotextilie separační</t>
  </si>
  <si>
    <t>-527196469</t>
  </si>
  <si>
    <t>60  "TK1 min 400g/m2"</t>
  </si>
  <si>
    <t>60   "TK2 min 400g/m2"</t>
  </si>
  <si>
    <t>20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</si>
  <si>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</si>
  <si>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</t>
  </si>
  <si>
    <t>2120189579</t>
  </si>
  <si>
    <t>10,2*1,908    "v 1. TK"</t>
  </si>
  <si>
    <t>10,2*1,908   "v 2. TK"</t>
  </si>
  <si>
    <t>30   "na podbití v 1. a 2. TK"</t>
  </si>
  <si>
    <t>60   "na úpravu GPK dle požadavku VPS"</t>
  </si>
  <si>
    <t>5955101000</t>
  </si>
  <si>
    <t>Kamenivo drcené štěrk frakce 31,5/63 třídy BI</t>
  </si>
  <si>
    <t>341991322</t>
  </si>
  <si>
    <t>68,924*1,7    "kamenivo do 1. a 2. TK vč. podbití"</t>
  </si>
  <si>
    <t>100                  "na úpravu GPK"</t>
  </si>
  <si>
    <t>22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</si>
  <si>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</si>
  <si>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</t>
  </si>
  <si>
    <t>km</t>
  </si>
  <si>
    <t>-1713109962</t>
  </si>
  <si>
    <t>0,250    "v 1. i 2. TK dle požadavků VPS"</t>
  </si>
  <si>
    <t>23</t>
  </si>
  <si>
    <t>5909032020</t>
  </si>
  <si>
    <t xml:space="preserve"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</t>
  </si>
  <si>
    <t>484016360</t>
  </si>
  <si>
    <t>1,5         "úprava GPK dle požadavku VPS"</t>
  </si>
  <si>
    <t>24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</si>
  <si>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</si>
  <si>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</si>
  <si>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-815576889</t>
  </si>
  <si>
    <t>0,011   "TK1"</t>
  </si>
  <si>
    <t>0,011    "TK2"</t>
  </si>
  <si>
    <t>25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</si>
  <si>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</si>
  <si>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</t>
  </si>
  <si>
    <t>svar</t>
  </si>
  <si>
    <t>-1639245692</t>
  </si>
  <si>
    <t>4  "v 1. TK"</t>
  </si>
  <si>
    <t>26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</si>
  <si>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</si>
  <si>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</t>
  </si>
  <si>
    <t>140112316</t>
  </si>
  <si>
    <t>27</t>
  </si>
  <si>
    <t>5910040015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</si>
  <si>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</t>
  </si>
  <si>
    <t>680581083</t>
  </si>
  <si>
    <t>200    "v 1. TK"</t>
  </si>
  <si>
    <t>200   "v 2. TK"</t>
  </si>
  <si>
    <t>28</t>
  </si>
  <si>
    <t>5913040230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</si>
  <si>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</si>
  <si>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1814106512</t>
  </si>
  <si>
    <t>7,2   "v 1. TK"</t>
  </si>
  <si>
    <t>7,2  "v 2. TK"</t>
  </si>
  <si>
    <t>29</t>
  </si>
  <si>
    <t>5964161015</t>
  </si>
  <si>
    <t>Beton lehce zhutnitelný C 20/25;XC2 vyhovuje i XC1 F5 2 365 2 862</t>
  </si>
  <si>
    <t>903161602</t>
  </si>
  <si>
    <t>1   "ložný vyrovnávací beton pod podkladní betonový základ závěrné zídky Rosehill"</t>
  </si>
  <si>
    <t>30</t>
  </si>
  <si>
    <t>5963102040</t>
  </si>
  <si>
    <t>Přejezd celopryžový Rosehill Baseplated Rail pro zatížené komunikace spínaný přírubami vnější panely 900 mm, pryžová závěrná zídka, betonový podkladní blok</t>
  </si>
  <si>
    <t>243472956</t>
  </si>
  <si>
    <t xml:space="preserve">7,2    "TK1 Rodded II. generace - cena vč. dopravy bez složení"   </t>
  </si>
  <si>
    <t>7,2   "TK2 Rodded II. generace - cena vč. dopravy bez složení"</t>
  </si>
  <si>
    <t>31</t>
  </si>
  <si>
    <t>5915010010</t>
  </si>
  <si>
    <t>Těžení zeminy nebo horniny železničního spodku třídy těžitelnosti I skupiny 1. Poznámka: 1. V cenách jsou započteny náklady na těžení a uložení výzisku na terén nebo naložení na dopravní prostředek a uložení na úložišti.</t>
  </si>
  <si>
    <t>-1397522600</t>
  </si>
  <si>
    <t>(0,9*7,2*0,3)+(1,5*7,2*0,3)+(1,5*7,2*0,3)    "odstranění vrstvy pod asfaltovým krytem"</t>
  </si>
  <si>
    <t>32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</si>
  <si>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</si>
  <si>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</t>
  </si>
  <si>
    <t>1068770129</t>
  </si>
  <si>
    <t>9   "u TK1"</t>
  </si>
  <si>
    <t>2,88  "mezi TK1 a TK2"</t>
  </si>
  <si>
    <t>9   "u TK2"</t>
  </si>
  <si>
    <t>33</t>
  </si>
  <si>
    <t>5963146020</t>
  </si>
  <si>
    <t>Asfaltový beton ACP 16S 50/70 středněznný-podkladní vrstva</t>
  </si>
  <si>
    <t>-1248355555</t>
  </si>
  <si>
    <t xml:space="preserve">20,880*0,08*2,8  </t>
  </si>
  <si>
    <t>34</t>
  </si>
  <si>
    <t>5963146010</t>
  </si>
  <si>
    <t>Asfaltový beton ACL 16S 50/70 hrubozrnný-ložní vrstva</t>
  </si>
  <si>
    <t>-292215004</t>
  </si>
  <si>
    <t>20,880*0,08*2,5</t>
  </si>
  <si>
    <t>35</t>
  </si>
  <si>
    <t>5963146000</t>
  </si>
  <si>
    <t>Asfaltový beton ACO 11S 50/70 střednězrnný-obrusná vrstva</t>
  </si>
  <si>
    <t>-1924371806</t>
  </si>
  <si>
    <t>20,880*0,04*2,8</t>
  </si>
  <si>
    <t>36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</si>
  <si>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</si>
  <si>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</t>
  </si>
  <si>
    <t>1613736723</t>
  </si>
  <si>
    <t xml:space="preserve">24,4 "přejezd v km 122,412"  </t>
  </si>
  <si>
    <t>37</t>
  </si>
  <si>
    <t>5963152000</t>
  </si>
  <si>
    <t>Asfaltová zálivka pro trhliny a spáry</t>
  </si>
  <si>
    <t>kg</t>
  </si>
  <si>
    <t>-1236286831</t>
  </si>
  <si>
    <t>5   "přejezd v km 122,412"</t>
  </si>
  <si>
    <t>01.2 - Přejezd v km 129,656</t>
  </si>
  <si>
    <t>1884479684</t>
  </si>
  <si>
    <t>8   "v 1. TK"</t>
  </si>
  <si>
    <t>8   "v 2. TK"</t>
  </si>
  <si>
    <t>391938638</t>
  </si>
  <si>
    <t>16   "V 1. TK"</t>
  </si>
  <si>
    <t>16  "v 2. TK"</t>
  </si>
  <si>
    <t>-876176673</t>
  </si>
  <si>
    <t>2   "1. TK"</t>
  </si>
  <si>
    <t>-22386526</t>
  </si>
  <si>
    <t>3,3*7   "u 1. TK"</t>
  </si>
  <si>
    <t>8,8      "mezi 1. a 2. Tk"</t>
  </si>
  <si>
    <t>3,3*7  "u 2. TK"</t>
  </si>
  <si>
    <t>-1284905264</t>
  </si>
  <si>
    <t>4   " v 1. TK"</t>
  </si>
  <si>
    <t>4   "v 2. TK"</t>
  </si>
  <si>
    <t>8   "řez nových kolejnic"</t>
  </si>
  <si>
    <t>89324441</t>
  </si>
  <si>
    <t>2*25   "v 1. TK"</t>
  </si>
  <si>
    <t>2*25   "v 2. TK"</t>
  </si>
  <si>
    <t>-1070187027</t>
  </si>
  <si>
    <t>1*2   " v 1. TK"</t>
  </si>
  <si>
    <t>1*2   "v 2. TK"</t>
  </si>
  <si>
    <t>794187210</t>
  </si>
  <si>
    <t>8   "kolíkové propojky v TK1 a 2"</t>
  </si>
  <si>
    <t>-1271651819</t>
  </si>
  <si>
    <t>27   "V TK1"</t>
  </si>
  <si>
    <t>27   "V TK2"</t>
  </si>
  <si>
    <t>-2122220653</t>
  </si>
  <si>
    <t>27   "v TK1"</t>
  </si>
  <si>
    <t>27   "v TK2"</t>
  </si>
  <si>
    <t>1195039100</t>
  </si>
  <si>
    <t>20*4   "v 1. TK"</t>
  </si>
  <si>
    <t>20*4   "v 2. TK"</t>
  </si>
  <si>
    <t>956490881</t>
  </si>
  <si>
    <t>20   "v TK1"</t>
  </si>
  <si>
    <t>20   "v TK2"</t>
  </si>
  <si>
    <t>1987072996</t>
  </si>
  <si>
    <t>15,6*1,908   " v TK1"</t>
  </si>
  <si>
    <t>15,6*1,908   "v TK2"</t>
  </si>
  <si>
    <t>-1253924603</t>
  </si>
  <si>
    <t>15,6*5*0,3    "TK1v dl 15,6m"</t>
  </si>
  <si>
    <t>15,6*5*0,3   "TK2 v dl 15,6m"</t>
  </si>
  <si>
    <t>367411478</t>
  </si>
  <si>
    <t>15,6*5   "TK1"</t>
  </si>
  <si>
    <t>15,6*5   "TK2"</t>
  </si>
  <si>
    <t>-1046403936</t>
  </si>
  <si>
    <t>15,6*5*0,3*1,8   "TK1"</t>
  </si>
  <si>
    <t>15,6*5*0,3*1,8   "TK2"</t>
  </si>
  <si>
    <t>46,604*0,3*1,8   "pod asfaltovými vrstvami"</t>
  </si>
  <si>
    <t>-331017293</t>
  </si>
  <si>
    <t>90   "TK1 min 400g/m2"</t>
  </si>
  <si>
    <t>90   "TK2 min 400g/m2"</t>
  </si>
  <si>
    <t>-833418260</t>
  </si>
  <si>
    <t>15,6*1,908    "TK1"</t>
  </si>
  <si>
    <t>15,6*1,908   "TK2"</t>
  </si>
  <si>
    <t>30         "na podbití v 1. a 2. TK"</t>
  </si>
  <si>
    <t>-1902237884</t>
  </si>
  <si>
    <t>89,530*1,7    "kamenivo do 1. a 2. TK vč. podbití"</t>
  </si>
  <si>
    <t>1000500238</t>
  </si>
  <si>
    <t>0,250   "v 1. a 2. TK dle požadavků VPS"</t>
  </si>
  <si>
    <t>2107497851</t>
  </si>
  <si>
    <t>776707152</t>
  </si>
  <si>
    <t>0,016   "v TK1"</t>
  </si>
  <si>
    <t>0,016   "v TK2"</t>
  </si>
  <si>
    <t>738879820</t>
  </si>
  <si>
    <t>4   "v TK1"</t>
  </si>
  <si>
    <t>4   "v TK2"</t>
  </si>
  <si>
    <t>-396573333</t>
  </si>
  <si>
    <t>2   "v TK1"</t>
  </si>
  <si>
    <t>2   "v TK2"</t>
  </si>
  <si>
    <t>1522098258</t>
  </si>
  <si>
    <t>200   "v TK1"</t>
  </si>
  <si>
    <t>200    "v TK2"</t>
  </si>
  <si>
    <t>-253994335</t>
  </si>
  <si>
    <t>10,8   "v TK1"</t>
  </si>
  <si>
    <t>10,8   "v TK2"</t>
  </si>
  <si>
    <t>1271471384</t>
  </si>
  <si>
    <t>1,2   "ložný vyrovnávací beton pod podkladní betonový základ závěrné zídky Rosehill"</t>
  </si>
  <si>
    <t>226754410</t>
  </si>
  <si>
    <t>10,8   "TK1 Rodded II. generace - cena vč. dopravy bez složení"</t>
  </si>
  <si>
    <t>10,8  "TK2 Rodded II. generace - cena vč. dopravy bez složení"</t>
  </si>
  <si>
    <t>1888392200</t>
  </si>
  <si>
    <t>(3,3*7,0*0,3)+(0,9*9,76*0,3)+(3,3*7,0*0,3)    "pod asfaltovými vrstvami"</t>
  </si>
  <si>
    <t>-74079913</t>
  </si>
  <si>
    <t>3,05*7   "u TK1"</t>
  </si>
  <si>
    <t>0,4*9,76   "mezi TK1 a TK2"</t>
  </si>
  <si>
    <t>3,05*7   "u TK2"</t>
  </si>
  <si>
    <t>1709217124</t>
  </si>
  <si>
    <t>46,604*0,08*2,8   "asfaltové vrstvy"</t>
  </si>
  <si>
    <t>-1315180915</t>
  </si>
  <si>
    <t>46,604*0,08*2,5   "asfaltové vrstvy"</t>
  </si>
  <si>
    <t>320170376</t>
  </si>
  <si>
    <t>46,604*0,04*2,8    "asfaltové vrstvy"</t>
  </si>
  <si>
    <t>-1015852520</t>
  </si>
  <si>
    <t>28   "pro přejezd v km 129,656"</t>
  </si>
  <si>
    <t>157798638</t>
  </si>
  <si>
    <t>7   "pro přejezd v km 129,656"</t>
  </si>
  <si>
    <t>02 - Ostatní</t>
  </si>
  <si>
    <t>02.1 - Manipulace, přepravy, poplatky</t>
  </si>
  <si>
    <t>OST - Ostatní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</si>
  <si>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</si>
  <si>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</t>
  </si>
  <si>
    <t>907545947</t>
  </si>
  <si>
    <t>9,772+9,772   "manipulace s přejezdovou kcí v km 122,412"</t>
  </si>
  <si>
    <t>17,119+17,119   "manipulace s přejezdovou kcí v km 129,656"</t>
  </si>
  <si>
    <t>OST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</si>
  <si>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</si>
  <si>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</t>
  </si>
  <si>
    <t>512</t>
  </si>
  <si>
    <t>-1014528992</t>
  </si>
  <si>
    <t>38,924*1,7   "kolejové lože z přejezdu v km 122,412"</t>
  </si>
  <si>
    <t>59,530*1,7   "kolejové lože z přejezdu v km 129,656"</t>
  </si>
  <si>
    <t>(30,6+8,424)*1,8      "vytěžená ŠD v přejezdu v km 122,412"</t>
  </si>
  <si>
    <t>(46,8+16,495)*1,8  "vytěžená ŠD z přejezdu v km 129,656"</t>
  </si>
  <si>
    <t>(55+2,44)*0,2*2,8        "přeprava vytěžených asfaltů na úložiště"</t>
  </si>
  <si>
    <t>9902200200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</si>
  <si>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</t>
  </si>
  <si>
    <t>1372491126</t>
  </si>
  <si>
    <t>35,880   "přeprava bet. prefabrikátů z přejezdů v km 122,412 a 129,656"</t>
  </si>
  <si>
    <t>9902300200</t>
  </si>
  <si>
    <t>Doprava jednosměrná mechanizací o nosnosti přes 3,5 t sypanin (kameniva, písku, suti, dlažebních kostek, atd.) do 20 km Poznámka: 1. Ceny jsou určeny pro dopravu silničními i kolejovými vozidly. 2. V cenách jednosměrné dopravy jsou započteny náklady na př</t>
  </si>
  <si>
    <t>-80745429</t>
  </si>
  <si>
    <t>5,5   "betony pod podkladní betonový základ u přejezdu v km 122,412 a 129,656"</t>
  </si>
  <si>
    <t>11,183+24,98   "asfalty do přejezdu v km 122,412 a 129,656"</t>
  </si>
  <si>
    <t>9902300700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</si>
  <si>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</t>
  </si>
  <si>
    <t>360071262</t>
  </si>
  <si>
    <t>66,355+109,406  "nová drť 0/32 přejezd 122,412 a přejezd 129,656"</t>
  </si>
  <si>
    <t>117,171+152,201+100   "nový štěrk fr. 31,5/63 přejezd 122,412 a přejezd 129,656+úprava GPK"</t>
  </si>
  <si>
    <t>9902400600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</si>
  <si>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</t>
  </si>
  <si>
    <t>-174492278</t>
  </si>
  <si>
    <t>6,003*2    "kolejnice 60E2 do přejezdu v km 122,412 a 129,656"</t>
  </si>
  <si>
    <t>0,126+0,168   "komplety antikoroz do přejezdu v km 122,412 a 129,656"</t>
  </si>
  <si>
    <t>2,616+17,661   "pražce B91 do přejezdu v km 122,412 a 129,656"</t>
  </si>
  <si>
    <t>0,012   "asfaltová zálivka"</t>
  </si>
  <si>
    <t>0,120   "separační geotextílie"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</si>
  <si>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</si>
  <si>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</t>
  </si>
  <si>
    <t>1318493528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</si>
  <si>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</si>
  <si>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</si>
  <si>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533668092</t>
  </si>
  <si>
    <t>9909000110</t>
  </si>
  <si>
    <t xml:space="preserve">Poplatek za uložení výzisku ze štěrkového lože nekontaminovaného   Poznámka: 1. V cenách jsou započteny náklady na uložení stavebního odpadu na oficiální skládku. 2. Ceny jsou doporučené, je třeba zohlednit regionální rozdíly v cenách poplatků za uložení </t>
  </si>
  <si>
    <t>1931163521</t>
  </si>
  <si>
    <t>351,546   "ŠL +ŚD z přejezdu v km 122,412 a 129,656"</t>
  </si>
  <si>
    <t>9902200400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</si>
  <si>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</t>
  </si>
  <si>
    <t>-1979275080</t>
  </si>
  <si>
    <t>0,038   "přeprava pryžových částí z přejezdu v km 122,412 a 129,656"</t>
  </si>
  <si>
    <t>9909000400</t>
  </si>
  <si>
    <t xml:space="preserve"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</t>
  </si>
  <si>
    <t>341853379</t>
  </si>
  <si>
    <t>0,038   "likvidace pryžových podložek z přejezdu v km 122,412 a 129,656"</t>
  </si>
  <si>
    <t>9909000500</t>
  </si>
  <si>
    <t>Poplatek uložení odpadu betonových prefabrikátů   Poznámka: 1. V cenách jsou započteny náklady na uložení stavebního odpadu na oficiální skládku. 2. Ceny jsou doporučené, je třeba zohlednit regionální rozdíly v cenách poplatků za uložení suti a odpadů. Ty</t>
  </si>
  <si>
    <t>1450935411</t>
  </si>
  <si>
    <t>20*0,355   "vnější panely u přejezdu v km 122,412"</t>
  </si>
  <si>
    <t>10*0,585   "vnitřní panely u přejezdu v km 122,412"</t>
  </si>
  <si>
    <t>4*1,310   "silniční panely u přejezdu v km 122,412"</t>
  </si>
  <si>
    <t>1,65   "panely uprostřed vozovky u přejezdu v km 122,412"</t>
  </si>
  <si>
    <t>32*0,355   "vnější panely u přejezdu v km 129,656"</t>
  </si>
  <si>
    <t>8*0,585  "vnitřní panely u přejezdu v km 129,656"</t>
  </si>
  <si>
    <t>9909000600</t>
  </si>
  <si>
    <t>Poplatek za recyklaci odpadu (asfaltové směsi, kusový beton)   Poznámka: 1. V cenách jsou započteny náklady na uložení stavebního odpadu na oficiální skládku. 2. Ceny jsou doporučené, je třeba zohlednit regionální rozdíly v cenách poplatků za uložení suti</t>
  </si>
  <si>
    <t>-1100162108</t>
  </si>
  <si>
    <t>32,166   "asfalty z přejezdů v km 122,412 a 129,656"</t>
  </si>
  <si>
    <t>02.2 - VON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</si>
  <si>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</si>
  <si>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</si>
  <si>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</si>
  <si>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</si>
  <si>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</si>
  <si>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</si>
  <si>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-2058504717</t>
  </si>
  <si>
    <t>022101011</t>
  </si>
  <si>
    <t>Geodetické práce Geodetické práce v průběhu opravy</t>
  </si>
  <si>
    <t>133788596</t>
  </si>
  <si>
    <t>022101021</t>
  </si>
  <si>
    <t>Geodetické práce Geodetické práce po ukončení opravy</t>
  </si>
  <si>
    <t>1081240921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</si>
  <si>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</si>
  <si>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</si>
  <si>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-2073297052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</si>
  <si>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</si>
  <si>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</si>
  <si>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-179992149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</si>
  <si>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</si>
  <si>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</si>
  <si>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258735607</t>
  </si>
  <si>
    <t>024101001</t>
  </si>
  <si>
    <t>Inženýrská činnost střežení pracovní skupiny zaměstnanců</t>
  </si>
  <si>
    <t>-491105796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</si>
  <si>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</si>
  <si>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</si>
  <si>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188673726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</si>
  <si>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</si>
  <si>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</si>
  <si>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-518671759</t>
  </si>
  <si>
    <t>034111001</t>
  </si>
  <si>
    <t>Další náklady na pracovníky Zákonné příplatky ke mzdě za práci o sobotách, nedělích a státem uznaných svátcích</t>
  </si>
  <si>
    <t>Kč/hod</t>
  </si>
  <si>
    <t>1520445313</t>
  </si>
  <si>
    <r>
      <t xml:space="preserve">Pražec betonový příčný vystrojený  užitý tv. B 91S/1 (UIC) - </t>
    </r>
    <r>
      <rPr>
        <b/>
        <i/>
        <sz val="9"/>
        <color rgb="FFFF0000"/>
        <rFont val="Arial CE"/>
        <family val="2"/>
        <charset val="238"/>
      </rPr>
      <t>NEOCEŇOVAT DODÁ ZADAVATEL!!!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</si>
</sst>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sz val="9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topLeftCell="A73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42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26" t="s">
        <v>14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R5" s="19"/>
      <c r="BE5" s="223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28" t="s">
        <v>17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R6" s="19"/>
      <c r="BE6" s="224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24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24"/>
      <c r="BS8" s="16" t="s">
        <v>6</v>
      </c>
    </row>
    <row r="9" spans="1:74" s="1" customFormat="1" ht="14.45" customHeight="1">
      <c r="B9" s="19"/>
      <c r="AR9" s="19"/>
      <c r="BE9" s="224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24"/>
      <c r="BS10" s="16" t="s">
        <v>6</v>
      </c>
    </row>
    <row r="11" spans="1:74" s="1" customFormat="1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24"/>
      <c r="BS11" s="16" t="s">
        <v>6</v>
      </c>
    </row>
    <row r="12" spans="1:74" s="1" customFormat="1" ht="6.95" customHeight="1">
      <c r="B12" s="19"/>
      <c r="AR12" s="19"/>
      <c r="BE12" s="224"/>
      <c r="BS12" s="16" t="s">
        <v>6</v>
      </c>
    </row>
    <row r="13" spans="1:74" s="1" customFormat="1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24"/>
      <c r="BS13" s="16" t="s">
        <v>6</v>
      </c>
    </row>
    <row r="14" spans="1:74">
      <c r="B14" s="19"/>
      <c r="E14" s="229" t="s">
        <v>29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6" t="s">
        <v>27</v>
      </c>
      <c r="AN14" s="28" t="s">
        <v>29</v>
      </c>
      <c r="AR14" s="19"/>
      <c r="BE14" s="224"/>
      <c r="BS14" s="16" t="s">
        <v>6</v>
      </c>
    </row>
    <row r="15" spans="1:74" s="1" customFormat="1" ht="6.95" customHeight="1">
      <c r="B15" s="19"/>
      <c r="AR15" s="19"/>
      <c r="BE15" s="224"/>
      <c r="BS15" s="16" t="s">
        <v>3</v>
      </c>
    </row>
    <row r="16" spans="1:74" s="1" customFormat="1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24"/>
      <c r="BS16" s="16" t="s">
        <v>3</v>
      </c>
    </row>
    <row r="17" spans="1:71" s="1" customFormat="1" ht="18.399999999999999" customHeight="1">
      <c r="B17" s="19"/>
      <c r="E17" s="24" t="s">
        <v>26</v>
      </c>
      <c r="AK17" s="26" t="s">
        <v>27</v>
      </c>
      <c r="AN17" s="24" t="s">
        <v>1</v>
      </c>
      <c r="AR17" s="19"/>
      <c r="BE17" s="224"/>
      <c r="BS17" s="16" t="s">
        <v>31</v>
      </c>
    </row>
    <row r="18" spans="1:71" s="1" customFormat="1" ht="6.95" customHeight="1">
      <c r="B18" s="19"/>
      <c r="AR18" s="19"/>
      <c r="BE18" s="224"/>
      <c r="BS18" s="16" t="s">
        <v>6</v>
      </c>
    </row>
    <row r="19" spans="1:71" s="1" customFormat="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224"/>
      <c r="BS19" s="16" t="s">
        <v>6</v>
      </c>
    </row>
    <row r="20" spans="1:71" s="1" customFormat="1" ht="18.399999999999999" customHeight="1">
      <c r="B20" s="19"/>
      <c r="E20" s="24" t="s">
        <v>33</v>
      </c>
      <c r="AK20" s="26" t="s">
        <v>27</v>
      </c>
      <c r="AN20" s="24" t="s">
        <v>1</v>
      </c>
      <c r="AR20" s="19"/>
      <c r="BE20" s="224"/>
      <c r="BS20" s="16" t="s">
        <v>3</v>
      </c>
    </row>
    <row r="21" spans="1:71" s="1" customFormat="1" ht="6.95" customHeight="1">
      <c r="B21" s="19"/>
      <c r="AR21" s="19"/>
      <c r="BE21" s="224"/>
    </row>
    <row r="22" spans="1:71" s="1" customFormat="1" ht="12" customHeight="1">
      <c r="B22" s="19"/>
      <c r="D22" s="26" t="s">
        <v>34</v>
      </c>
      <c r="AR22" s="19"/>
      <c r="BE22" s="224"/>
    </row>
    <row r="23" spans="1:71" s="1" customFormat="1" ht="16.5" customHeight="1">
      <c r="B23" s="19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19"/>
      <c r="BE23" s="224"/>
    </row>
    <row r="24" spans="1:71" s="1" customFormat="1" ht="6.95" customHeight="1">
      <c r="B24" s="19"/>
      <c r="AR24" s="19"/>
      <c r="BE24" s="224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24"/>
    </row>
    <row r="26" spans="1:71" s="2" customFormat="1" ht="25.9" customHeight="1">
      <c r="A26" s="31"/>
      <c r="B26" s="32"/>
      <c r="C26" s="31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2">
        <f>ROUND(AG94,2)</f>
        <v>0</v>
      </c>
      <c r="AL26" s="233"/>
      <c r="AM26" s="233"/>
      <c r="AN26" s="233"/>
      <c r="AO26" s="233"/>
      <c r="AP26" s="31"/>
      <c r="AQ26" s="31"/>
      <c r="AR26" s="32"/>
      <c r="BE26" s="224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24"/>
    </row>
    <row r="28" spans="1:71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34" t="s">
        <v>36</v>
      </c>
      <c r="M28" s="234"/>
      <c r="N28" s="234"/>
      <c r="O28" s="234"/>
      <c r="P28" s="234"/>
      <c r="Q28" s="31"/>
      <c r="R28" s="31"/>
      <c r="S28" s="31"/>
      <c r="T28" s="31"/>
      <c r="U28" s="31"/>
      <c r="V28" s="31"/>
      <c r="W28" s="234" t="s">
        <v>37</v>
      </c>
      <c r="X28" s="234"/>
      <c r="Y28" s="234"/>
      <c r="Z28" s="234"/>
      <c r="AA28" s="234"/>
      <c r="AB28" s="234"/>
      <c r="AC28" s="234"/>
      <c r="AD28" s="234"/>
      <c r="AE28" s="234"/>
      <c r="AF28" s="31"/>
      <c r="AG28" s="31"/>
      <c r="AH28" s="31"/>
      <c r="AI28" s="31"/>
      <c r="AJ28" s="31"/>
      <c r="AK28" s="234" t="s">
        <v>38</v>
      </c>
      <c r="AL28" s="234"/>
      <c r="AM28" s="234"/>
      <c r="AN28" s="234"/>
      <c r="AO28" s="234"/>
      <c r="AP28" s="31"/>
      <c r="AQ28" s="31"/>
      <c r="AR28" s="32"/>
      <c r="BE28" s="224"/>
    </row>
    <row r="29" spans="1:71" s="3" customFormat="1" ht="14.45" customHeight="1">
      <c r="B29" s="36"/>
      <c r="D29" s="26" t="s">
        <v>39</v>
      </c>
      <c r="F29" s="26" t="s">
        <v>40</v>
      </c>
      <c r="L29" s="237">
        <v>0.21</v>
      </c>
      <c r="M29" s="236"/>
      <c r="N29" s="236"/>
      <c r="O29" s="236"/>
      <c r="P29" s="236"/>
      <c r="W29" s="235">
        <f>ROUND(AZ94, 2)</f>
        <v>0</v>
      </c>
      <c r="X29" s="236"/>
      <c r="Y29" s="236"/>
      <c r="Z29" s="236"/>
      <c r="AA29" s="236"/>
      <c r="AB29" s="236"/>
      <c r="AC29" s="236"/>
      <c r="AD29" s="236"/>
      <c r="AE29" s="236"/>
      <c r="AK29" s="235">
        <f>ROUND(AV94, 2)</f>
        <v>0</v>
      </c>
      <c r="AL29" s="236"/>
      <c r="AM29" s="236"/>
      <c r="AN29" s="236"/>
      <c r="AO29" s="236"/>
      <c r="AR29" s="36"/>
      <c r="BE29" s="225"/>
    </row>
    <row r="30" spans="1:71" s="3" customFormat="1" ht="14.45" customHeight="1">
      <c r="B30" s="36"/>
      <c r="F30" s="26" t="s">
        <v>41</v>
      </c>
      <c r="L30" s="237">
        <v>0.15</v>
      </c>
      <c r="M30" s="236"/>
      <c r="N30" s="236"/>
      <c r="O30" s="236"/>
      <c r="P30" s="236"/>
      <c r="W30" s="235">
        <f>ROUND(BA94, 2)</f>
        <v>0</v>
      </c>
      <c r="X30" s="236"/>
      <c r="Y30" s="236"/>
      <c r="Z30" s="236"/>
      <c r="AA30" s="236"/>
      <c r="AB30" s="236"/>
      <c r="AC30" s="236"/>
      <c r="AD30" s="236"/>
      <c r="AE30" s="236"/>
      <c r="AK30" s="235">
        <f>ROUND(AW94, 2)</f>
        <v>0</v>
      </c>
      <c r="AL30" s="236"/>
      <c r="AM30" s="236"/>
      <c r="AN30" s="236"/>
      <c r="AO30" s="236"/>
      <c r="AR30" s="36"/>
      <c r="BE30" s="225"/>
    </row>
    <row r="31" spans="1:71" s="3" customFormat="1" ht="14.45" hidden="1" customHeight="1">
      <c r="B31" s="36"/>
      <c r="F31" s="26" t="s">
        <v>42</v>
      </c>
      <c r="L31" s="237">
        <v>0.21</v>
      </c>
      <c r="M31" s="236"/>
      <c r="N31" s="236"/>
      <c r="O31" s="236"/>
      <c r="P31" s="236"/>
      <c r="W31" s="235">
        <f>ROUND(BB94, 2)</f>
        <v>0</v>
      </c>
      <c r="X31" s="236"/>
      <c r="Y31" s="236"/>
      <c r="Z31" s="236"/>
      <c r="AA31" s="236"/>
      <c r="AB31" s="236"/>
      <c r="AC31" s="236"/>
      <c r="AD31" s="236"/>
      <c r="AE31" s="236"/>
      <c r="AK31" s="235">
        <v>0</v>
      </c>
      <c r="AL31" s="236"/>
      <c r="AM31" s="236"/>
      <c r="AN31" s="236"/>
      <c r="AO31" s="236"/>
      <c r="AR31" s="36"/>
      <c r="BE31" s="225"/>
    </row>
    <row r="32" spans="1:71" s="3" customFormat="1" ht="14.45" hidden="1" customHeight="1">
      <c r="B32" s="36"/>
      <c r="F32" s="26" t="s">
        <v>43</v>
      </c>
      <c r="L32" s="237">
        <v>0.15</v>
      </c>
      <c r="M32" s="236"/>
      <c r="N32" s="236"/>
      <c r="O32" s="236"/>
      <c r="P32" s="236"/>
      <c r="W32" s="235">
        <f>ROUND(BC94, 2)</f>
        <v>0</v>
      </c>
      <c r="X32" s="236"/>
      <c r="Y32" s="236"/>
      <c r="Z32" s="236"/>
      <c r="AA32" s="236"/>
      <c r="AB32" s="236"/>
      <c r="AC32" s="236"/>
      <c r="AD32" s="236"/>
      <c r="AE32" s="236"/>
      <c r="AK32" s="235">
        <v>0</v>
      </c>
      <c r="AL32" s="236"/>
      <c r="AM32" s="236"/>
      <c r="AN32" s="236"/>
      <c r="AO32" s="236"/>
      <c r="AR32" s="36"/>
      <c r="BE32" s="225"/>
    </row>
    <row r="33" spans="1:57" s="3" customFormat="1" ht="14.45" hidden="1" customHeight="1">
      <c r="B33" s="36"/>
      <c r="F33" s="26" t="s">
        <v>44</v>
      </c>
      <c r="L33" s="237">
        <v>0</v>
      </c>
      <c r="M33" s="236"/>
      <c r="N33" s="236"/>
      <c r="O33" s="236"/>
      <c r="P33" s="236"/>
      <c r="W33" s="235">
        <f>ROUND(BD94, 2)</f>
        <v>0</v>
      </c>
      <c r="X33" s="236"/>
      <c r="Y33" s="236"/>
      <c r="Z33" s="236"/>
      <c r="AA33" s="236"/>
      <c r="AB33" s="236"/>
      <c r="AC33" s="236"/>
      <c r="AD33" s="236"/>
      <c r="AE33" s="236"/>
      <c r="AK33" s="235">
        <v>0</v>
      </c>
      <c r="AL33" s="236"/>
      <c r="AM33" s="236"/>
      <c r="AN33" s="236"/>
      <c r="AO33" s="236"/>
      <c r="AR33" s="36"/>
      <c r="BE33" s="225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24"/>
    </row>
    <row r="35" spans="1:57" s="2" customFormat="1" ht="25.9" customHeight="1">
      <c r="A35" s="31"/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41" t="s">
        <v>47</v>
      </c>
      <c r="Y35" s="239"/>
      <c r="Z35" s="239"/>
      <c r="AA35" s="239"/>
      <c r="AB35" s="239"/>
      <c r="AC35" s="39"/>
      <c r="AD35" s="39"/>
      <c r="AE35" s="39"/>
      <c r="AF35" s="39"/>
      <c r="AG35" s="39"/>
      <c r="AH35" s="39"/>
      <c r="AI35" s="39"/>
      <c r="AJ35" s="39"/>
      <c r="AK35" s="238">
        <f>SUM(AK26:AK33)</f>
        <v>0</v>
      </c>
      <c r="AL35" s="239"/>
      <c r="AM35" s="239"/>
      <c r="AN35" s="239"/>
      <c r="AO35" s="240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49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>
      <c r="A60" s="31"/>
      <c r="B60" s="32"/>
      <c r="C60" s="31"/>
      <c r="D60" s="44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50</v>
      </c>
      <c r="AI60" s="34"/>
      <c r="AJ60" s="34"/>
      <c r="AK60" s="34"/>
      <c r="AL60" s="34"/>
      <c r="AM60" s="44" t="s">
        <v>51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>
      <c r="A64" s="31"/>
      <c r="B64" s="32"/>
      <c r="C64" s="31"/>
      <c r="D64" s="42" t="s">
        <v>52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53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>
      <c r="A75" s="31"/>
      <c r="B75" s="32"/>
      <c r="C75" s="31"/>
      <c r="D75" s="44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50</v>
      </c>
      <c r="AI75" s="34"/>
      <c r="AJ75" s="34"/>
      <c r="AK75" s="34"/>
      <c r="AL75" s="34"/>
      <c r="AM75" s="44" t="s">
        <v>51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54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002</v>
      </c>
      <c r="AR84" s="50"/>
    </row>
    <row r="85" spans="1:91" s="5" customFormat="1" ht="36.950000000000003" customHeight="1">
      <c r="B85" s="51"/>
      <c r="C85" s="52" t="s">
        <v>16</v>
      </c>
      <c r="L85" s="200" t="str">
        <f>K6</f>
        <v>Oprava přejezdů v úseku Bzenec přívoz - Nedakonice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úsek Bzenec přívoz - Nedakonice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02" t="str">
        <f>IF(AN8= "","",AN8)</f>
        <v>13. 6. 2023</v>
      </c>
      <c r="AN87" s="202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07" t="str">
        <f>IF(E17="","",E17)</f>
        <v xml:space="preserve"> </v>
      </c>
      <c r="AN89" s="208"/>
      <c r="AO89" s="208"/>
      <c r="AP89" s="208"/>
      <c r="AQ89" s="31"/>
      <c r="AR89" s="32"/>
      <c r="AS89" s="203" t="s">
        <v>55</v>
      </c>
      <c r="AT89" s="204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207" t="str">
        <f>IF(E20="","",E20)</f>
        <v>Ondřej Bozek</v>
      </c>
      <c r="AN90" s="208"/>
      <c r="AO90" s="208"/>
      <c r="AP90" s="208"/>
      <c r="AQ90" s="31"/>
      <c r="AR90" s="32"/>
      <c r="AS90" s="205"/>
      <c r="AT90" s="206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05"/>
      <c r="AT91" s="206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09" t="s">
        <v>56</v>
      </c>
      <c r="D92" s="210"/>
      <c r="E92" s="210"/>
      <c r="F92" s="210"/>
      <c r="G92" s="210"/>
      <c r="H92" s="59"/>
      <c r="I92" s="212" t="s">
        <v>57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1" t="s">
        <v>58</v>
      </c>
      <c r="AH92" s="210"/>
      <c r="AI92" s="210"/>
      <c r="AJ92" s="210"/>
      <c r="AK92" s="210"/>
      <c r="AL92" s="210"/>
      <c r="AM92" s="210"/>
      <c r="AN92" s="212" t="s">
        <v>59</v>
      </c>
      <c r="AO92" s="210"/>
      <c r="AP92" s="213"/>
      <c r="AQ92" s="60" t="s">
        <v>60</v>
      </c>
      <c r="AR92" s="32"/>
      <c r="AS92" s="61" t="s">
        <v>61</v>
      </c>
      <c r="AT92" s="62" t="s">
        <v>62</v>
      </c>
      <c r="AU92" s="62" t="s">
        <v>63</v>
      </c>
      <c r="AV92" s="62" t="s">
        <v>64</v>
      </c>
      <c r="AW92" s="62" t="s">
        <v>65</v>
      </c>
      <c r="AX92" s="62" t="s">
        <v>66</v>
      </c>
      <c r="AY92" s="62" t="s">
        <v>67</v>
      </c>
      <c r="AZ92" s="62" t="s">
        <v>68</v>
      </c>
      <c r="BA92" s="62" t="s">
        <v>69</v>
      </c>
      <c r="BB92" s="62" t="s">
        <v>70</v>
      </c>
      <c r="BC92" s="62" t="s">
        <v>71</v>
      </c>
      <c r="BD92" s="63" t="s">
        <v>72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73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1">
        <f>ROUND(AG95+AG98,2)</f>
        <v>0</v>
      </c>
      <c r="AH94" s="221"/>
      <c r="AI94" s="221"/>
      <c r="AJ94" s="221"/>
      <c r="AK94" s="221"/>
      <c r="AL94" s="221"/>
      <c r="AM94" s="221"/>
      <c r="AN94" s="222">
        <f t="shared" ref="AN94:AN100" si="0">SUM(AG94,AT94)</f>
        <v>0</v>
      </c>
      <c r="AO94" s="222"/>
      <c r="AP94" s="222"/>
      <c r="AQ94" s="71" t="s">
        <v>1</v>
      </c>
      <c r="AR94" s="67"/>
      <c r="AS94" s="72">
        <f>ROUND(AS95+AS98,2)</f>
        <v>0</v>
      </c>
      <c r="AT94" s="73">
        <f t="shared" ref="AT94:AT100" si="1">ROUND(SUM(AV94:AW94),2)</f>
        <v>0</v>
      </c>
      <c r="AU94" s="74">
        <f>ROUND(AU95+AU98,5)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ROUND(AZ95+AZ98,2)</f>
        <v>0</v>
      </c>
      <c r="BA94" s="73">
        <f>ROUND(BA95+BA98,2)</f>
        <v>0</v>
      </c>
      <c r="BB94" s="73">
        <f>ROUND(BB95+BB98,2)</f>
        <v>0</v>
      </c>
      <c r="BC94" s="73">
        <f>ROUND(BC95+BC98,2)</f>
        <v>0</v>
      </c>
      <c r="BD94" s="75">
        <f>ROUND(BD95+BD98,2)</f>
        <v>0</v>
      </c>
      <c r="BS94" s="76" t="s">
        <v>74</v>
      </c>
      <c r="BT94" s="76" t="s">
        <v>75</v>
      </c>
      <c r="BU94" s="77" t="s">
        <v>76</v>
      </c>
      <c r="BV94" s="76" t="s">
        <v>77</v>
      </c>
      <c r="BW94" s="76" t="s">
        <v>4</v>
      </c>
      <c r="BX94" s="76" t="s">
        <v>78</v>
      </c>
      <c r="CL94" s="76" t="s">
        <v>1</v>
      </c>
    </row>
    <row r="95" spans="1:91" s="7" customFormat="1" ht="16.5" customHeight="1">
      <c r="B95" s="78"/>
      <c r="C95" s="79"/>
      <c r="D95" s="217" t="s">
        <v>79</v>
      </c>
      <c r="E95" s="217"/>
      <c r="F95" s="217"/>
      <c r="G95" s="217"/>
      <c r="H95" s="217"/>
      <c r="I95" s="80"/>
      <c r="J95" s="217" t="s">
        <v>80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4">
        <f>ROUND(SUM(AG96:AG97),2)</f>
        <v>0</v>
      </c>
      <c r="AH95" s="215"/>
      <c r="AI95" s="215"/>
      <c r="AJ95" s="215"/>
      <c r="AK95" s="215"/>
      <c r="AL95" s="215"/>
      <c r="AM95" s="215"/>
      <c r="AN95" s="216">
        <f t="shared" si="0"/>
        <v>0</v>
      </c>
      <c r="AO95" s="215"/>
      <c r="AP95" s="215"/>
      <c r="AQ95" s="81" t="s">
        <v>81</v>
      </c>
      <c r="AR95" s="78"/>
      <c r="AS95" s="82">
        <f>ROUND(SUM(AS96:AS97),2)</f>
        <v>0</v>
      </c>
      <c r="AT95" s="83">
        <f t="shared" si="1"/>
        <v>0</v>
      </c>
      <c r="AU95" s="84">
        <f>ROUND(SUM(AU96:AU97),5)</f>
        <v>0</v>
      </c>
      <c r="AV95" s="83">
        <f>ROUND(AZ95*L29,2)</f>
        <v>0</v>
      </c>
      <c r="AW95" s="83">
        <f>ROUND(BA95*L30,2)</f>
        <v>0</v>
      </c>
      <c r="AX95" s="83">
        <f>ROUND(BB95*L29,2)</f>
        <v>0</v>
      </c>
      <c r="AY95" s="83">
        <f>ROUND(BC95*L30,2)</f>
        <v>0</v>
      </c>
      <c r="AZ95" s="83">
        <f>ROUND(SUM(AZ96:AZ97),2)</f>
        <v>0</v>
      </c>
      <c r="BA95" s="83">
        <f>ROUND(SUM(BA96:BA97),2)</f>
        <v>0</v>
      </c>
      <c r="BB95" s="83">
        <f>ROUND(SUM(BB96:BB97),2)</f>
        <v>0</v>
      </c>
      <c r="BC95" s="83">
        <f>ROUND(SUM(BC96:BC97),2)</f>
        <v>0</v>
      </c>
      <c r="BD95" s="85">
        <f>ROUND(SUM(BD96:BD97),2)</f>
        <v>0</v>
      </c>
      <c r="BS95" s="86" t="s">
        <v>74</v>
      </c>
      <c r="BT95" s="86" t="s">
        <v>82</v>
      </c>
      <c r="BU95" s="86" t="s">
        <v>76</v>
      </c>
      <c r="BV95" s="86" t="s">
        <v>77</v>
      </c>
      <c r="BW95" s="86" t="s">
        <v>83</v>
      </c>
      <c r="BX95" s="86" t="s">
        <v>4</v>
      </c>
      <c r="CL95" s="86" t="s">
        <v>1</v>
      </c>
      <c r="CM95" s="86" t="s">
        <v>84</v>
      </c>
    </row>
    <row r="96" spans="1:91" s="4" customFormat="1" ht="16.5" customHeight="1">
      <c r="A96" s="87" t="s">
        <v>85</v>
      </c>
      <c r="B96" s="50"/>
      <c r="C96" s="10"/>
      <c r="D96" s="10"/>
      <c r="E96" s="220" t="s">
        <v>86</v>
      </c>
      <c r="F96" s="220"/>
      <c r="G96" s="220"/>
      <c r="H96" s="220"/>
      <c r="I96" s="220"/>
      <c r="J96" s="10"/>
      <c r="K96" s="220" t="s">
        <v>87</v>
      </c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'01.1 - Přejezd v km 122,412'!J32</f>
        <v>0</v>
      </c>
      <c r="AH96" s="219"/>
      <c r="AI96" s="219"/>
      <c r="AJ96" s="219"/>
      <c r="AK96" s="219"/>
      <c r="AL96" s="219"/>
      <c r="AM96" s="219"/>
      <c r="AN96" s="218">
        <f t="shared" si="0"/>
        <v>0</v>
      </c>
      <c r="AO96" s="219"/>
      <c r="AP96" s="219"/>
      <c r="AQ96" s="88" t="s">
        <v>88</v>
      </c>
      <c r="AR96" s="50"/>
      <c r="AS96" s="89">
        <v>0</v>
      </c>
      <c r="AT96" s="90">
        <f t="shared" si="1"/>
        <v>0</v>
      </c>
      <c r="AU96" s="91">
        <f>'01.1 - Přejezd v km 122,412'!P122</f>
        <v>0</v>
      </c>
      <c r="AV96" s="90">
        <f>'01.1 - Přejezd v km 122,412'!J35</f>
        <v>0</v>
      </c>
      <c r="AW96" s="90">
        <f>'01.1 - Přejezd v km 122,412'!J36</f>
        <v>0</v>
      </c>
      <c r="AX96" s="90">
        <f>'01.1 - Přejezd v km 122,412'!J37</f>
        <v>0</v>
      </c>
      <c r="AY96" s="90">
        <f>'01.1 - Přejezd v km 122,412'!J38</f>
        <v>0</v>
      </c>
      <c r="AZ96" s="90">
        <f>'01.1 - Přejezd v km 122,412'!F35</f>
        <v>0</v>
      </c>
      <c r="BA96" s="90">
        <f>'01.1 - Přejezd v km 122,412'!F36</f>
        <v>0</v>
      </c>
      <c r="BB96" s="90">
        <f>'01.1 - Přejezd v km 122,412'!F37</f>
        <v>0</v>
      </c>
      <c r="BC96" s="90">
        <f>'01.1 - Přejezd v km 122,412'!F38</f>
        <v>0</v>
      </c>
      <c r="BD96" s="92">
        <f>'01.1 - Přejezd v km 122,412'!F39</f>
        <v>0</v>
      </c>
      <c r="BT96" s="24" t="s">
        <v>84</v>
      </c>
      <c r="BV96" s="24" t="s">
        <v>77</v>
      </c>
      <c r="BW96" s="24" t="s">
        <v>89</v>
      </c>
      <c r="BX96" s="24" t="s">
        <v>83</v>
      </c>
      <c r="CL96" s="24" t="s">
        <v>1</v>
      </c>
    </row>
    <row r="97" spans="1:91" s="4" customFormat="1" ht="16.5" customHeight="1">
      <c r="A97" s="87" t="s">
        <v>85</v>
      </c>
      <c r="B97" s="50"/>
      <c r="C97" s="10"/>
      <c r="D97" s="10"/>
      <c r="E97" s="220" t="s">
        <v>90</v>
      </c>
      <c r="F97" s="220"/>
      <c r="G97" s="220"/>
      <c r="H97" s="220"/>
      <c r="I97" s="220"/>
      <c r="J97" s="10"/>
      <c r="K97" s="220" t="s">
        <v>91</v>
      </c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18">
        <f>'01.2 - Přejezd v km 129,656'!J32</f>
        <v>0</v>
      </c>
      <c r="AH97" s="219"/>
      <c r="AI97" s="219"/>
      <c r="AJ97" s="219"/>
      <c r="AK97" s="219"/>
      <c r="AL97" s="219"/>
      <c r="AM97" s="219"/>
      <c r="AN97" s="218">
        <f t="shared" si="0"/>
        <v>0</v>
      </c>
      <c r="AO97" s="219"/>
      <c r="AP97" s="219"/>
      <c r="AQ97" s="88" t="s">
        <v>88</v>
      </c>
      <c r="AR97" s="50"/>
      <c r="AS97" s="89">
        <v>0</v>
      </c>
      <c r="AT97" s="90">
        <f t="shared" si="1"/>
        <v>0</v>
      </c>
      <c r="AU97" s="91">
        <f>'01.2 - Přejezd v km 129,656'!P122</f>
        <v>0</v>
      </c>
      <c r="AV97" s="90">
        <f>'01.2 - Přejezd v km 129,656'!J35</f>
        <v>0</v>
      </c>
      <c r="AW97" s="90">
        <f>'01.2 - Přejezd v km 129,656'!J36</f>
        <v>0</v>
      </c>
      <c r="AX97" s="90">
        <f>'01.2 - Přejezd v km 129,656'!J37</f>
        <v>0</v>
      </c>
      <c r="AY97" s="90">
        <f>'01.2 - Přejezd v km 129,656'!J38</f>
        <v>0</v>
      </c>
      <c r="AZ97" s="90">
        <f>'01.2 - Přejezd v km 129,656'!F35</f>
        <v>0</v>
      </c>
      <c r="BA97" s="90">
        <f>'01.2 - Přejezd v km 129,656'!F36</f>
        <v>0</v>
      </c>
      <c r="BB97" s="90">
        <f>'01.2 - Přejezd v km 129,656'!F37</f>
        <v>0</v>
      </c>
      <c r="BC97" s="90">
        <f>'01.2 - Přejezd v km 129,656'!F38</f>
        <v>0</v>
      </c>
      <c r="BD97" s="92">
        <f>'01.2 - Přejezd v km 129,656'!F39</f>
        <v>0</v>
      </c>
      <c r="BT97" s="24" t="s">
        <v>84</v>
      </c>
      <c r="BV97" s="24" t="s">
        <v>77</v>
      </c>
      <c r="BW97" s="24" t="s">
        <v>92</v>
      </c>
      <c r="BX97" s="24" t="s">
        <v>83</v>
      </c>
      <c r="CL97" s="24" t="s">
        <v>1</v>
      </c>
    </row>
    <row r="98" spans="1:91" s="7" customFormat="1" ht="16.5" customHeight="1">
      <c r="B98" s="78"/>
      <c r="C98" s="79"/>
      <c r="D98" s="217" t="s">
        <v>93</v>
      </c>
      <c r="E98" s="217"/>
      <c r="F98" s="217"/>
      <c r="G98" s="217"/>
      <c r="H98" s="217"/>
      <c r="I98" s="80"/>
      <c r="J98" s="217" t="s">
        <v>94</v>
      </c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14">
        <f>ROUND(SUM(AG99:AG100),2)</f>
        <v>0</v>
      </c>
      <c r="AH98" s="215"/>
      <c r="AI98" s="215"/>
      <c r="AJ98" s="215"/>
      <c r="AK98" s="215"/>
      <c r="AL98" s="215"/>
      <c r="AM98" s="215"/>
      <c r="AN98" s="216">
        <f t="shared" si="0"/>
        <v>0</v>
      </c>
      <c r="AO98" s="215"/>
      <c r="AP98" s="215"/>
      <c r="AQ98" s="81" t="s">
        <v>81</v>
      </c>
      <c r="AR98" s="78"/>
      <c r="AS98" s="82">
        <f>ROUND(SUM(AS99:AS100),2)</f>
        <v>0</v>
      </c>
      <c r="AT98" s="83">
        <f t="shared" si="1"/>
        <v>0</v>
      </c>
      <c r="AU98" s="84">
        <f>ROUND(SUM(AU99:AU100),5)</f>
        <v>0</v>
      </c>
      <c r="AV98" s="83">
        <f>ROUND(AZ98*L29,2)</f>
        <v>0</v>
      </c>
      <c r="AW98" s="83">
        <f>ROUND(BA98*L30,2)</f>
        <v>0</v>
      </c>
      <c r="AX98" s="83">
        <f>ROUND(BB98*L29,2)</f>
        <v>0</v>
      </c>
      <c r="AY98" s="83">
        <f>ROUND(BC98*L30,2)</f>
        <v>0</v>
      </c>
      <c r="AZ98" s="83">
        <f>ROUND(SUM(AZ99:AZ100),2)</f>
        <v>0</v>
      </c>
      <c r="BA98" s="83">
        <f>ROUND(SUM(BA99:BA100),2)</f>
        <v>0</v>
      </c>
      <c r="BB98" s="83">
        <f>ROUND(SUM(BB99:BB100),2)</f>
        <v>0</v>
      </c>
      <c r="BC98" s="83">
        <f>ROUND(SUM(BC99:BC100),2)</f>
        <v>0</v>
      </c>
      <c r="BD98" s="85">
        <f>ROUND(SUM(BD99:BD100),2)</f>
        <v>0</v>
      </c>
      <c r="BS98" s="86" t="s">
        <v>74</v>
      </c>
      <c r="BT98" s="86" t="s">
        <v>82</v>
      </c>
      <c r="BU98" s="86" t="s">
        <v>76</v>
      </c>
      <c r="BV98" s="86" t="s">
        <v>77</v>
      </c>
      <c r="BW98" s="86" t="s">
        <v>95</v>
      </c>
      <c r="BX98" s="86" t="s">
        <v>4</v>
      </c>
      <c r="CL98" s="86" t="s">
        <v>1</v>
      </c>
      <c r="CM98" s="86" t="s">
        <v>84</v>
      </c>
    </row>
    <row r="99" spans="1:91" s="4" customFormat="1" ht="16.5" customHeight="1">
      <c r="A99" s="87" t="s">
        <v>85</v>
      </c>
      <c r="B99" s="50"/>
      <c r="C99" s="10"/>
      <c r="D99" s="10"/>
      <c r="E99" s="220" t="s">
        <v>96</v>
      </c>
      <c r="F99" s="220"/>
      <c r="G99" s="220"/>
      <c r="H99" s="220"/>
      <c r="I99" s="220"/>
      <c r="J99" s="10"/>
      <c r="K99" s="220" t="s">
        <v>97</v>
      </c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218">
        <f>'02.1 - Manipulace, přepra...'!J32</f>
        <v>0</v>
      </c>
      <c r="AH99" s="219"/>
      <c r="AI99" s="219"/>
      <c r="AJ99" s="219"/>
      <c r="AK99" s="219"/>
      <c r="AL99" s="219"/>
      <c r="AM99" s="219"/>
      <c r="AN99" s="218">
        <f t="shared" si="0"/>
        <v>0</v>
      </c>
      <c r="AO99" s="219"/>
      <c r="AP99" s="219"/>
      <c r="AQ99" s="88" t="s">
        <v>88</v>
      </c>
      <c r="AR99" s="50"/>
      <c r="AS99" s="89">
        <v>0</v>
      </c>
      <c r="AT99" s="90">
        <f t="shared" si="1"/>
        <v>0</v>
      </c>
      <c r="AU99" s="91">
        <f>'02.1 - Manipulace, přepra...'!P123</f>
        <v>0</v>
      </c>
      <c r="AV99" s="90">
        <f>'02.1 - Manipulace, přepra...'!J35</f>
        <v>0</v>
      </c>
      <c r="AW99" s="90">
        <f>'02.1 - Manipulace, přepra...'!J36</f>
        <v>0</v>
      </c>
      <c r="AX99" s="90">
        <f>'02.1 - Manipulace, přepra...'!J37</f>
        <v>0</v>
      </c>
      <c r="AY99" s="90">
        <f>'02.1 - Manipulace, přepra...'!J38</f>
        <v>0</v>
      </c>
      <c r="AZ99" s="90">
        <f>'02.1 - Manipulace, přepra...'!F35</f>
        <v>0</v>
      </c>
      <c r="BA99" s="90">
        <f>'02.1 - Manipulace, přepra...'!F36</f>
        <v>0</v>
      </c>
      <c r="BB99" s="90">
        <f>'02.1 - Manipulace, přepra...'!F37</f>
        <v>0</v>
      </c>
      <c r="BC99" s="90">
        <f>'02.1 - Manipulace, přepra...'!F38</f>
        <v>0</v>
      </c>
      <c r="BD99" s="92">
        <f>'02.1 - Manipulace, přepra...'!F39</f>
        <v>0</v>
      </c>
      <c r="BT99" s="24" t="s">
        <v>84</v>
      </c>
      <c r="BV99" s="24" t="s">
        <v>77</v>
      </c>
      <c r="BW99" s="24" t="s">
        <v>98</v>
      </c>
      <c r="BX99" s="24" t="s">
        <v>95</v>
      </c>
      <c r="CL99" s="24" t="s">
        <v>1</v>
      </c>
    </row>
    <row r="100" spans="1:91" s="4" customFormat="1" ht="16.5" customHeight="1">
      <c r="A100" s="87" t="s">
        <v>85</v>
      </c>
      <c r="B100" s="50"/>
      <c r="C100" s="10"/>
      <c r="D100" s="10"/>
      <c r="E100" s="220" t="s">
        <v>99</v>
      </c>
      <c r="F100" s="220"/>
      <c r="G100" s="220"/>
      <c r="H100" s="220"/>
      <c r="I100" s="220"/>
      <c r="J100" s="10"/>
      <c r="K100" s="220" t="s">
        <v>100</v>
      </c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220"/>
      <c r="AC100" s="220"/>
      <c r="AD100" s="220"/>
      <c r="AE100" s="220"/>
      <c r="AF100" s="220"/>
      <c r="AG100" s="218">
        <f>'02.2 - VON'!J32</f>
        <v>0</v>
      </c>
      <c r="AH100" s="219"/>
      <c r="AI100" s="219"/>
      <c r="AJ100" s="219"/>
      <c r="AK100" s="219"/>
      <c r="AL100" s="219"/>
      <c r="AM100" s="219"/>
      <c r="AN100" s="218">
        <f t="shared" si="0"/>
        <v>0</v>
      </c>
      <c r="AO100" s="219"/>
      <c r="AP100" s="219"/>
      <c r="AQ100" s="88" t="s">
        <v>88</v>
      </c>
      <c r="AR100" s="50"/>
      <c r="AS100" s="93">
        <v>0</v>
      </c>
      <c r="AT100" s="94">
        <f t="shared" si="1"/>
        <v>0</v>
      </c>
      <c r="AU100" s="95">
        <f>'02.2 - VON'!P121</f>
        <v>0</v>
      </c>
      <c r="AV100" s="94">
        <f>'02.2 - VON'!J35</f>
        <v>0</v>
      </c>
      <c r="AW100" s="94">
        <f>'02.2 - VON'!J36</f>
        <v>0</v>
      </c>
      <c r="AX100" s="94">
        <f>'02.2 - VON'!J37</f>
        <v>0</v>
      </c>
      <c r="AY100" s="94">
        <f>'02.2 - VON'!J38</f>
        <v>0</v>
      </c>
      <c r="AZ100" s="94">
        <f>'02.2 - VON'!F35</f>
        <v>0</v>
      </c>
      <c r="BA100" s="94">
        <f>'02.2 - VON'!F36</f>
        <v>0</v>
      </c>
      <c r="BB100" s="94">
        <f>'02.2 - VON'!F37</f>
        <v>0</v>
      </c>
      <c r="BC100" s="94">
        <f>'02.2 - VON'!F38</f>
        <v>0</v>
      </c>
      <c r="BD100" s="96">
        <f>'02.2 - VON'!F39</f>
        <v>0</v>
      </c>
      <c r="BT100" s="24" t="s">
        <v>84</v>
      </c>
      <c r="BV100" s="24" t="s">
        <v>77</v>
      </c>
      <c r="BW100" s="24" t="s">
        <v>101</v>
      </c>
      <c r="BX100" s="24" t="s">
        <v>95</v>
      </c>
      <c r="CL100" s="24" t="s">
        <v>1</v>
      </c>
    </row>
    <row r="101" spans="1:91" s="2" customFormat="1" ht="30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  <row r="102" spans="1:91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</sheetData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0:AP100"/>
    <mergeCell ref="AG100:AM100"/>
    <mergeCell ref="E100:I100"/>
    <mergeCell ref="K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J85"/>
    <mergeCell ref="AM87:AN87"/>
    <mergeCell ref="AS89:AT91"/>
    <mergeCell ref="AM89:AP89"/>
    <mergeCell ref="AM90:AP90"/>
  </mergeCells>
  <hyperlinks>
    <hyperlink ref="A96" location="'01.1 - Přejezd v km 122,412'!C2" display="/" xr:uid="{00000000-0004-0000-0000-000000000000}"/>
    <hyperlink ref="A97" location="'01.2 - Přejezd v km 129,656'!C2" display="/" xr:uid="{00000000-0004-0000-0000-000001000000}"/>
    <hyperlink ref="A99" location="'02.1 - Manipulace, přepra...'!C2" display="/" xr:uid="{00000000-0004-0000-0000-000002000000}"/>
    <hyperlink ref="A100" location="'02.2 - VO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6"/>
  <sheetViews>
    <sheetView showGridLines="0" topLeftCell="A163" workbookViewId="0">
      <selection activeCell="F178" sqref="F17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6" t="s">
        <v>89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102</v>
      </c>
      <c r="L4" s="19"/>
      <c r="M4" s="97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43" t="str">
        <f>'Rekapitulace stavby'!K6</f>
        <v>Oprava přejezdů v úseku Bzenec přívoz - Nedakonice</v>
      </c>
      <c r="F7" s="244"/>
      <c r="G7" s="244"/>
      <c r="H7" s="244"/>
      <c r="L7" s="19"/>
    </row>
    <row r="8" spans="1:46" s="1" customFormat="1" ht="12" customHeight="1">
      <c r="B8" s="19"/>
      <c r="D8" s="26" t="s">
        <v>103</v>
      </c>
      <c r="L8" s="19"/>
    </row>
    <row r="9" spans="1:46" s="2" customFormat="1" ht="16.5" customHeight="1">
      <c r="A9" s="31"/>
      <c r="B9" s="32"/>
      <c r="C9" s="31"/>
      <c r="D9" s="31"/>
      <c r="E9" s="243" t="s">
        <v>104</v>
      </c>
      <c r="F9" s="245"/>
      <c r="G9" s="245"/>
      <c r="H9" s="24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105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00" t="s">
        <v>106</v>
      </c>
      <c r="F11" s="245"/>
      <c r="G11" s="245"/>
      <c r="H11" s="24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13. 6. 2023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tr">
        <f>IF('Rekapitulace stavby'!AN10="","",'Rekapitulace stavby'!AN10)</f>
        <v/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4" t="str">
        <f>IF('Rekapitulace stavby'!E11="","",'Rekapitulace stavby'!E11)</f>
        <v xml:space="preserve"> </v>
      </c>
      <c r="F17" s="31"/>
      <c r="G17" s="31"/>
      <c r="H17" s="31"/>
      <c r="I17" s="26" t="s">
        <v>27</v>
      </c>
      <c r="J17" s="24" t="str">
        <f>IF('Rekapitulace stavby'!AN11="","",'Rekapitulace stavby'!AN11)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6" t="s">
        <v>28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46" t="str">
        <f>'Rekapitulace stavby'!E14</f>
        <v>Vyplň údaj</v>
      </c>
      <c r="F20" s="226"/>
      <c r="G20" s="226"/>
      <c r="H20" s="226"/>
      <c r="I20" s="26" t="s">
        <v>27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6" t="s">
        <v>30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27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6" t="s">
        <v>32</v>
      </c>
      <c r="E25" s="31"/>
      <c r="F25" s="31"/>
      <c r="G25" s="31"/>
      <c r="H25" s="31"/>
      <c r="I25" s="26" t="s">
        <v>25</v>
      </c>
      <c r="J25" s="24" t="s">
        <v>1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4" t="s">
        <v>33</v>
      </c>
      <c r="F26" s="31"/>
      <c r="G26" s="31"/>
      <c r="H26" s="31"/>
      <c r="I26" s="26" t="s">
        <v>27</v>
      </c>
      <c r="J26" s="24" t="s">
        <v>1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6" t="s">
        <v>34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8"/>
      <c r="B29" s="99"/>
      <c r="C29" s="98"/>
      <c r="D29" s="98"/>
      <c r="E29" s="231" t="s">
        <v>1</v>
      </c>
      <c r="F29" s="231"/>
      <c r="G29" s="231"/>
      <c r="H29" s="23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35</v>
      </c>
      <c r="E32" s="31"/>
      <c r="F32" s="31"/>
      <c r="G32" s="31"/>
      <c r="H32" s="31"/>
      <c r="I32" s="31"/>
      <c r="J32" s="70">
        <f>ROUND(J122,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5" t="s">
        <v>38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39</v>
      </c>
      <c r="E35" s="26" t="s">
        <v>40</v>
      </c>
      <c r="F35" s="103">
        <f>ROUND((SUM(BE122:BE265)),  2)</f>
        <v>0</v>
      </c>
      <c r="G35" s="31"/>
      <c r="H35" s="31"/>
      <c r="I35" s="104">
        <v>0.21</v>
      </c>
      <c r="J35" s="103">
        <f>ROUND(((SUM(BE122:BE265))*I35),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41</v>
      </c>
      <c r="F36" s="103">
        <f>ROUND((SUM(BF122:BF265)),  2)</f>
        <v>0</v>
      </c>
      <c r="G36" s="31"/>
      <c r="H36" s="31"/>
      <c r="I36" s="104">
        <v>0.15</v>
      </c>
      <c r="J36" s="103">
        <f>ROUND(((SUM(BF122:BF265))*I36),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103">
        <f>ROUND((SUM(BG122:BG265)),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43</v>
      </c>
      <c r="F38" s="103">
        <f>ROUND((SUM(BH122:BH265)),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44</v>
      </c>
      <c r="F39" s="103">
        <f>ROUND((SUM(BI122:BI265)),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5"/>
      <c r="D41" s="106" t="s">
        <v>45</v>
      </c>
      <c r="E41" s="59"/>
      <c r="F41" s="59"/>
      <c r="G41" s="107" t="s">
        <v>46</v>
      </c>
      <c r="H41" s="108" t="s">
        <v>47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1"/>
      <c r="B61" s="32"/>
      <c r="C61" s="31"/>
      <c r="D61" s="44" t="s">
        <v>50</v>
      </c>
      <c r="E61" s="34"/>
      <c r="F61" s="111" t="s">
        <v>51</v>
      </c>
      <c r="G61" s="44" t="s">
        <v>50</v>
      </c>
      <c r="H61" s="34"/>
      <c r="I61" s="34"/>
      <c r="J61" s="112" t="s">
        <v>51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1"/>
      <c r="B65" s="32"/>
      <c r="C65" s="31"/>
      <c r="D65" s="42" t="s">
        <v>52</v>
      </c>
      <c r="E65" s="45"/>
      <c r="F65" s="45"/>
      <c r="G65" s="42" t="s">
        <v>53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1"/>
      <c r="B76" s="32"/>
      <c r="C76" s="31"/>
      <c r="D76" s="44" t="s">
        <v>50</v>
      </c>
      <c r="E76" s="34"/>
      <c r="F76" s="111" t="s">
        <v>51</v>
      </c>
      <c r="G76" s="44" t="s">
        <v>50</v>
      </c>
      <c r="H76" s="34"/>
      <c r="I76" s="34"/>
      <c r="J76" s="112" t="s">
        <v>51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3" t="str">
        <f>E7</f>
        <v>Oprava přejezdů v úseku Bzenec přívoz - Nedakonice</v>
      </c>
      <c r="F85" s="244"/>
      <c r="G85" s="244"/>
      <c r="H85" s="244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103</v>
      </c>
      <c r="L86" s="19"/>
    </row>
    <row r="87" spans="1:31" s="2" customFormat="1" ht="16.5" customHeight="1">
      <c r="A87" s="31"/>
      <c r="B87" s="32"/>
      <c r="C87" s="31"/>
      <c r="D87" s="31"/>
      <c r="E87" s="243" t="s">
        <v>104</v>
      </c>
      <c r="F87" s="245"/>
      <c r="G87" s="245"/>
      <c r="H87" s="24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105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00" t="str">
        <f>E11</f>
        <v>01.1 - Přejezd v km 122,412</v>
      </c>
      <c r="F89" s="245"/>
      <c r="G89" s="245"/>
      <c r="H89" s="24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úsek Bzenec přívoz - Nedakonice</v>
      </c>
      <c r="G91" s="31"/>
      <c r="H91" s="31"/>
      <c r="I91" s="26" t="s">
        <v>22</v>
      </c>
      <c r="J91" s="54" t="str">
        <f>IF(J14="","",J14)</f>
        <v>13. 6. 2023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 xml:space="preserve"> </v>
      </c>
      <c r="G93" s="31"/>
      <c r="H93" s="31"/>
      <c r="I93" s="26" t="s">
        <v>30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1"/>
      <c r="E94" s="31"/>
      <c r="F94" s="24" t="str">
        <f>IF(E20="","",E20)</f>
        <v>Vyplň údaj</v>
      </c>
      <c r="G94" s="31"/>
      <c r="H94" s="31"/>
      <c r="I94" s="26" t="s">
        <v>32</v>
      </c>
      <c r="J94" s="29" t="str">
        <f>E26</f>
        <v>Ondřej Bozek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108</v>
      </c>
      <c r="D96" s="105"/>
      <c r="E96" s="105"/>
      <c r="F96" s="105"/>
      <c r="G96" s="105"/>
      <c r="H96" s="105"/>
      <c r="I96" s="105"/>
      <c r="J96" s="114" t="s">
        <v>109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110</v>
      </c>
      <c r="D98" s="31"/>
      <c r="E98" s="31"/>
      <c r="F98" s="31"/>
      <c r="G98" s="31"/>
      <c r="H98" s="31"/>
      <c r="I98" s="31"/>
      <c r="J98" s="70">
        <f>J122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111</v>
      </c>
    </row>
    <row r="99" spans="1:47" s="9" customFormat="1" ht="24.95" customHeight="1">
      <c r="B99" s="116"/>
      <c r="D99" s="117" t="s">
        <v>112</v>
      </c>
      <c r="E99" s="118"/>
      <c r="F99" s="118"/>
      <c r="G99" s="118"/>
      <c r="H99" s="118"/>
      <c r="I99" s="118"/>
      <c r="J99" s="119">
        <f>J123</f>
        <v>0</v>
      </c>
      <c r="L99" s="116"/>
    </row>
    <row r="100" spans="1:47" s="10" customFormat="1" ht="19.899999999999999" customHeight="1">
      <c r="B100" s="120"/>
      <c r="D100" s="121" t="s">
        <v>113</v>
      </c>
      <c r="E100" s="122"/>
      <c r="F100" s="122"/>
      <c r="G100" s="122"/>
      <c r="H100" s="122"/>
      <c r="I100" s="122"/>
      <c r="J100" s="123">
        <f>J124</f>
        <v>0</v>
      </c>
      <c r="L100" s="120"/>
    </row>
    <row r="101" spans="1:47" s="2" customFormat="1" ht="21.75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114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1"/>
      <c r="D110" s="31"/>
      <c r="E110" s="243" t="str">
        <f>E7</f>
        <v>Oprava přejezdů v úseku Bzenec přívoz - Nedakonice</v>
      </c>
      <c r="F110" s="244"/>
      <c r="G110" s="244"/>
      <c r="H110" s="244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9"/>
      <c r="C111" s="26" t="s">
        <v>103</v>
      </c>
      <c r="L111" s="19"/>
    </row>
    <row r="112" spans="1:47" s="2" customFormat="1" ht="16.5" customHeight="1">
      <c r="A112" s="31"/>
      <c r="B112" s="32"/>
      <c r="C112" s="31"/>
      <c r="D112" s="31"/>
      <c r="E112" s="243" t="s">
        <v>104</v>
      </c>
      <c r="F112" s="245"/>
      <c r="G112" s="245"/>
      <c r="H112" s="245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105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00" t="str">
        <f>E11</f>
        <v>01.1 - Přejezd v km 122,412</v>
      </c>
      <c r="F114" s="245"/>
      <c r="G114" s="245"/>
      <c r="H114" s="245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F14</f>
        <v>úsek Bzenec přívoz - Nedakonice</v>
      </c>
      <c r="G116" s="31"/>
      <c r="H116" s="31"/>
      <c r="I116" s="26" t="s">
        <v>22</v>
      </c>
      <c r="J116" s="54" t="str">
        <f>IF(J14="","",J14)</f>
        <v>13. 6. 2023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E17</f>
        <v xml:space="preserve"> </v>
      </c>
      <c r="G118" s="31"/>
      <c r="H118" s="31"/>
      <c r="I118" s="26" t="s">
        <v>30</v>
      </c>
      <c r="J118" s="29" t="str">
        <f>E23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28</v>
      </c>
      <c r="D119" s="31"/>
      <c r="E119" s="31"/>
      <c r="F119" s="24" t="str">
        <f>IF(E20="","",E20)</f>
        <v>Vyplň údaj</v>
      </c>
      <c r="G119" s="31"/>
      <c r="H119" s="31"/>
      <c r="I119" s="26" t="s">
        <v>32</v>
      </c>
      <c r="J119" s="29" t="str">
        <f>E26</f>
        <v>Ondřej Bozek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24"/>
      <c r="B121" s="125"/>
      <c r="C121" s="126" t="s">
        <v>115</v>
      </c>
      <c r="D121" s="127" t="s">
        <v>60</v>
      </c>
      <c r="E121" s="127" t="s">
        <v>56</v>
      </c>
      <c r="F121" s="127" t="s">
        <v>57</v>
      </c>
      <c r="G121" s="127" t="s">
        <v>116</v>
      </c>
      <c r="H121" s="127" t="s">
        <v>117</v>
      </c>
      <c r="I121" s="127" t="s">
        <v>118</v>
      </c>
      <c r="J121" s="128" t="s">
        <v>109</v>
      </c>
      <c r="K121" s="129" t="s">
        <v>119</v>
      </c>
      <c r="L121" s="130"/>
      <c r="M121" s="61" t="s">
        <v>1</v>
      </c>
      <c r="N121" s="62" t="s">
        <v>39</v>
      </c>
      <c r="O121" s="62" t="s">
        <v>120</v>
      </c>
      <c r="P121" s="62" t="s">
        <v>121</v>
      </c>
      <c r="Q121" s="62" t="s">
        <v>122</v>
      </c>
      <c r="R121" s="62" t="s">
        <v>123</v>
      </c>
      <c r="S121" s="62" t="s">
        <v>124</v>
      </c>
      <c r="T121" s="63" t="s">
        <v>125</v>
      </c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</row>
    <row r="122" spans="1:65" s="2" customFormat="1" ht="22.9" customHeight="1">
      <c r="A122" s="31"/>
      <c r="B122" s="32"/>
      <c r="C122" s="68" t="s">
        <v>126</v>
      </c>
      <c r="D122" s="31"/>
      <c r="E122" s="31"/>
      <c r="F122" s="31"/>
      <c r="G122" s="31"/>
      <c r="H122" s="31"/>
      <c r="I122" s="31"/>
      <c r="J122" s="131">
        <f>BK122</f>
        <v>0</v>
      </c>
      <c r="K122" s="31"/>
      <c r="L122" s="32"/>
      <c r="M122" s="64"/>
      <c r="N122" s="55"/>
      <c r="O122" s="65"/>
      <c r="P122" s="132">
        <f>P123</f>
        <v>0</v>
      </c>
      <c r="Q122" s="65"/>
      <c r="R122" s="132">
        <f>R123</f>
        <v>305.89239999999995</v>
      </c>
      <c r="S122" s="65"/>
      <c r="T122" s="133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74</v>
      </c>
      <c r="AU122" s="16" t="s">
        <v>111</v>
      </c>
      <c r="BK122" s="134">
        <f>BK123</f>
        <v>0</v>
      </c>
    </row>
    <row r="123" spans="1:65" s="12" customFormat="1" ht="25.9" customHeight="1">
      <c r="B123" s="135"/>
      <c r="D123" s="136" t="s">
        <v>74</v>
      </c>
      <c r="E123" s="137" t="s">
        <v>127</v>
      </c>
      <c r="F123" s="137" t="s">
        <v>128</v>
      </c>
      <c r="I123" s="138"/>
      <c r="J123" s="139">
        <f>BK123</f>
        <v>0</v>
      </c>
      <c r="L123" s="135"/>
      <c r="M123" s="140"/>
      <c r="N123" s="141"/>
      <c r="O123" s="141"/>
      <c r="P123" s="142">
        <f>P124</f>
        <v>0</v>
      </c>
      <c r="Q123" s="141"/>
      <c r="R123" s="142">
        <f>R124</f>
        <v>305.89239999999995</v>
      </c>
      <c r="S123" s="141"/>
      <c r="T123" s="143">
        <f>T124</f>
        <v>0</v>
      </c>
      <c r="AR123" s="136" t="s">
        <v>82</v>
      </c>
      <c r="AT123" s="144" t="s">
        <v>74</v>
      </c>
      <c r="AU123" s="144" t="s">
        <v>75</v>
      </c>
      <c r="AY123" s="136" t="s">
        <v>129</v>
      </c>
      <c r="BK123" s="145">
        <f>BK124</f>
        <v>0</v>
      </c>
    </row>
    <row r="124" spans="1:65" s="12" customFormat="1" ht="22.9" customHeight="1">
      <c r="B124" s="135"/>
      <c r="D124" s="136" t="s">
        <v>74</v>
      </c>
      <c r="E124" s="146" t="s">
        <v>130</v>
      </c>
      <c r="F124" s="146" t="s">
        <v>131</v>
      </c>
      <c r="I124" s="138"/>
      <c r="J124" s="147">
        <f>BK124</f>
        <v>0</v>
      </c>
      <c r="L124" s="135"/>
      <c r="M124" s="140"/>
      <c r="N124" s="141"/>
      <c r="O124" s="141"/>
      <c r="P124" s="142">
        <f>SUM(P125:P265)</f>
        <v>0</v>
      </c>
      <c r="Q124" s="141"/>
      <c r="R124" s="142">
        <f>SUM(R125:R265)</f>
        <v>305.89239999999995</v>
      </c>
      <c r="S124" s="141"/>
      <c r="T124" s="143">
        <f>SUM(T125:T265)</f>
        <v>0</v>
      </c>
      <c r="AR124" s="136" t="s">
        <v>82</v>
      </c>
      <c r="AT124" s="144" t="s">
        <v>74</v>
      </c>
      <c r="AU124" s="144" t="s">
        <v>82</v>
      </c>
      <c r="AY124" s="136" t="s">
        <v>129</v>
      </c>
      <c r="BK124" s="145">
        <f>SUM(BK125:BK265)</f>
        <v>0</v>
      </c>
    </row>
    <row r="125" spans="1:65" s="2" customFormat="1" ht="24.2" customHeight="1">
      <c r="A125" s="31"/>
      <c r="B125" s="148"/>
      <c r="C125" s="149" t="s">
        <v>82</v>
      </c>
      <c r="D125" s="149" t="s">
        <v>132</v>
      </c>
      <c r="E125" s="150" t="s">
        <v>133</v>
      </c>
      <c r="F125" s="151" t="s">
        <v>134</v>
      </c>
      <c r="G125" s="152" t="s">
        <v>135</v>
      </c>
      <c r="H125" s="153">
        <v>10</v>
      </c>
      <c r="I125" s="154"/>
      <c r="J125" s="155">
        <f>ROUND(I125*H125,2)</f>
        <v>0</v>
      </c>
      <c r="K125" s="156"/>
      <c r="L125" s="32"/>
      <c r="M125" s="157" t="s">
        <v>1</v>
      </c>
      <c r="N125" s="158" t="s">
        <v>40</v>
      </c>
      <c r="O125" s="57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61" t="s">
        <v>136</v>
      </c>
      <c r="AT125" s="161" t="s">
        <v>132</v>
      </c>
      <c r="AU125" s="161" t="s">
        <v>84</v>
      </c>
      <c r="AY125" s="16" t="s">
        <v>129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6" t="s">
        <v>82</v>
      </c>
      <c r="BK125" s="162">
        <f>ROUND(I125*H125,2)</f>
        <v>0</v>
      </c>
      <c r="BL125" s="16" t="s">
        <v>136</v>
      </c>
      <c r="BM125" s="161" t="s">
        <v>137</v>
      </c>
    </row>
    <row r="126" spans="1:65" s="13" customFormat="1" ht="11.25">
      <c r="B126" s="163"/>
      <c r="D126" s="164" t="s">
        <v>138</v>
      </c>
      <c r="E126" s="165" t="s">
        <v>1</v>
      </c>
      <c r="F126" s="166" t="s">
        <v>139</v>
      </c>
      <c r="H126" s="167">
        <v>5</v>
      </c>
      <c r="I126" s="168"/>
      <c r="L126" s="163"/>
      <c r="M126" s="169"/>
      <c r="N126" s="170"/>
      <c r="O126" s="170"/>
      <c r="P126" s="170"/>
      <c r="Q126" s="170"/>
      <c r="R126" s="170"/>
      <c r="S126" s="170"/>
      <c r="T126" s="171"/>
      <c r="AT126" s="165" t="s">
        <v>138</v>
      </c>
      <c r="AU126" s="165" t="s">
        <v>84</v>
      </c>
      <c r="AV126" s="13" t="s">
        <v>84</v>
      </c>
      <c r="AW126" s="13" t="s">
        <v>31</v>
      </c>
      <c r="AX126" s="13" t="s">
        <v>75</v>
      </c>
      <c r="AY126" s="165" t="s">
        <v>129</v>
      </c>
    </row>
    <row r="127" spans="1:65" s="13" customFormat="1" ht="11.25">
      <c r="B127" s="163"/>
      <c r="D127" s="164" t="s">
        <v>138</v>
      </c>
      <c r="E127" s="165" t="s">
        <v>1</v>
      </c>
      <c r="F127" s="166" t="s">
        <v>140</v>
      </c>
      <c r="H127" s="167">
        <v>5</v>
      </c>
      <c r="I127" s="168"/>
      <c r="L127" s="163"/>
      <c r="M127" s="169"/>
      <c r="N127" s="170"/>
      <c r="O127" s="170"/>
      <c r="P127" s="170"/>
      <c r="Q127" s="170"/>
      <c r="R127" s="170"/>
      <c r="S127" s="170"/>
      <c r="T127" s="171"/>
      <c r="AT127" s="165" t="s">
        <v>138</v>
      </c>
      <c r="AU127" s="165" t="s">
        <v>84</v>
      </c>
      <c r="AV127" s="13" t="s">
        <v>84</v>
      </c>
      <c r="AW127" s="13" t="s">
        <v>31</v>
      </c>
      <c r="AX127" s="13" t="s">
        <v>75</v>
      </c>
      <c r="AY127" s="165" t="s">
        <v>129</v>
      </c>
    </row>
    <row r="128" spans="1:65" s="14" customFormat="1" ht="11.25">
      <c r="B128" s="172"/>
      <c r="D128" s="164" t="s">
        <v>138</v>
      </c>
      <c r="E128" s="173" t="s">
        <v>1</v>
      </c>
      <c r="F128" s="174" t="s">
        <v>141</v>
      </c>
      <c r="H128" s="175">
        <v>10</v>
      </c>
      <c r="I128" s="176"/>
      <c r="L128" s="172"/>
      <c r="M128" s="177"/>
      <c r="N128" s="178"/>
      <c r="O128" s="178"/>
      <c r="P128" s="178"/>
      <c r="Q128" s="178"/>
      <c r="R128" s="178"/>
      <c r="S128" s="178"/>
      <c r="T128" s="179"/>
      <c r="AT128" s="173" t="s">
        <v>138</v>
      </c>
      <c r="AU128" s="173" t="s">
        <v>84</v>
      </c>
      <c r="AV128" s="14" t="s">
        <v>136</v>
      </c>
      <c r="AW128" s="14" t="s">
        <v>31</v>
      </c>
      <c r="AX128" s="14" t="s">
        <v>82</v>
      </c>
      <c r="AY128" s="173" t="s">
        <v>129</v>
      </c>
    </row>
    <row r="129" spans="1:65" s="2" customFormat="1" ht="24.2" customHeight="1">
      <c r="A129" s="31"/>
      <c r="B129" s="148"/>
      <c r="C129" s="149" t="s">
        <v>84</v>
      </c>
      <c r="D129" s="149" t="s">
        <v>132</v>
      </c>
      <c r="E129" s="150" t="s">
        <v>142</v>
      </c>
      <c r="F129" s="151" t="s">
        <v>143</v>
      </c>
      <c r="G129" s="152" t="s">
        <v>135</v>
      </c>
      <c r="H129" s="153">
        <v>20</v>
      </c>
      <c r="I129" s="154"/>
      <c r="J129" s="155">
        <f>ROUND(I129*H129,2)</f>
        <v>0</v>
      </c>
      <c r="K129" s="156"/>
      <c r="L129" s="32"/>
      <c r="M129" s="157" t="s">
        <v>1</v>
      </c>
      <c r="N129" s="158" t="s">
        <v>40</v>
      </c>
      <c r="O129" s="57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1" t="s">
        <v>136</v>
      </c>
      <c r="AT129" s="161" t="s">
        <v>132</v>
      </c>
      <c r="AU129" s="161" t="s">
        <v>84</v>
      </c>
      <c r="AY129" s="16" t="s">
        <v>129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6" t="s">
        <v>82</v>
      </c>
      <c r="BK129" s="162">
        <f>ROUND(I129*H129,2)</f>
        <v>0</v>
      </c>
      <c r="BL129" s="16" t="s">
        <v>136</v>
      </c>
      <c r="BM129" s="161" t="s">
        <v>144</v>
      </c>
    </row>
    <row r="130" spans="1:65" s="13" customFormat="1" ht="11.25">
      <c r="B130" s="163"/>
      <c r="D130" s="164" t="s">
        <v>138</v>
      </c>
      <c r="E130" s="165" t="s">
        <v>1</v>
      </c>
      <c r="F130" s="166" t="s">
        <v>145</v>
      </c>
      <c r="H130" s="167">
        <v>10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138</v>
      </c>
      <c r="AU130" s="165" t="s">
        <v>84</v>
      </c>
      <c r="AV130" s="13" t="s">
        <v>84</v>
      </c>
      <c r="AW130" s="13" t="s">
        <v>31</v>
      </c>
      <c r="AX130" s="13" t="s">
        <v>75</v>
      </c>
      <c r="AY130" s="165" t="s">
        <v>129</v>
      </c>
    </row>
    <row r="131" spans="1:65" s="13" customFormat="1" ht="11.25">
      <c r="B131" s="163"/>
      <c r="D131" s="164" t="s">
        <v>138</v>
      </c>
      <c r="E131" s="165" t="s">
        <v>1</v>
      </c>
      <c r="F131" s="166" t="s">
        <v>146</v>
      </c>
      <c r="H131" s="167">
        <v>10</v>
      </c>
      <c r="I131" s="168"/>
      <c r="L131" s="163"/>
      <c r="M131" s="169"/>
      <c r="N131" s="170"/>
      <c r="O131" s="170"/>
      <c r="P131" s="170"/>
      <c r="Q131" s="170"/>
      <c r="R131" s="170"/>
      <c r="S131" s="170"/>
      <c r="T131" s="171"/>
      <c r="AT131" s="165" t="s">
        <v>138</v>
      </c>
      <c r="AU131" s="165" t="s">
        <v>84</v>
      </c>
      <c r="AV131" s="13" t="s">
        <v>84</v>
      </c>
      <c r="AW131" s="13" t="s">
        <v>31</v>
      </c>
      <c r="AX131" s="13" t="s">
        <v>75</v>
      </c>
      <c r="AY131" s="165" t="s">
        <v>129</v>
      </c>
    </row>
    <row r="132" spans="1:65" s="14" customFormat="1" ht="11.25">
      <c r="B132" s="172"/>
      <c r="D132" s="164" t="s">
        <v>138</v>
      </c>
      <c r="E132" s="173" t="s">
        <v>1</v>
      </c>
      <c r="F132" s="174" t="s">
        <v>141</v>
      </c>
      <c r="H132" s="175">
        <v>20</v>
      </c>
      <c r="I132" s="176"/>
      <c r="L132" s="172"/>
      <c r="M132" s="177"/>
      <c r="N132" s="178"/>
      <c r="O132" s="178"/>
      <c r="P132" s="178"/>
      <c r="Q132" s="178"/>
      <c r="R132" s="178"/>
      <c r="S132" s="178"/>
      <c r="T132" s="179"/>
      <c r="AT132" s="173" t="s">
        <v>138</v>
      </c>
      <c r="AU132" s="173" t="s">
        <v>84</v>
      </c>
      <c r="AV132" s="14" t="s">
        <v>136</v>
      </c>
      <c r="AW132" s="14" t="s">
        <v>31</v>
      </c>
      <c r="AX132" s="14" t="s">
        <v>82</v>
      </c>
      <c r="AY132" s="173" t="s">
        <v>129</v>
      </c>
    </row>
    <row r="133" spans="1:65" s="2" customFormat="1" ht="24.2" customHeight="1">
      <c r="A133" s="31"/>
      <c r="B133" s="148"/>
      <c r="C133" s="149" t="s">
        <v>147</v>
      </c>
      <c r="D133" s="149" t="s">
        <v>132</v>
      </c>
      <c r="E133" s="150" t="s">
        <v>148</v>
      </c>
      <c r="F133" s="151" t="s">
        <v>149</v>
      </c>
      <c r="G133" s="152" t="s">
        <v>135</v>
      </c>
      <c r="H133" s="153">
        <v>4</v>
      </c>
      <c r="I133" s="154"/>
      <c r="J133" s="155">
        <f>ROUND(I133*H133,2)</f>
        <v>0</v>
      </c>
      <c r="K133" s="156"/>
      <c r="L133" s="32"/>
      <c r="M133" s="157" t="s">
        <v>1</v>
      </c>
      <c r="N133" s="158" t="s">
        <v>40</v>
      </c>
      <c r="O133" s="57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1" t="s">
        <v>136</v>
      </c>
      <c r="AT133" s="161" t="s">
        <v>132</v>
      </c>
      <c r="AU133" s="161" t="s">
        <v>84</v>
      </c>
      <c r="AY133" s="16" t="s">
        <v>129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6" t="s">
        <v>82</v>
      </c>
      <c r="BK133" s="162">
        <f>ROUND(I133*H133,2)</f>
        <v>0</v>
      </c>
      <c r="BL133" s="16" t="s">
        <v>136</v>
      </c>
      <c r="BM133" s="161" t="s">
        <v>150</v>
      </c>
    </row>
    <row r="134" spans="1:65" s="13" customFormat="1" ht="11.25">
      <c r="B134" s="163"/>
      <c r="D134" s="164" t="s">
        <v>138</v>
      </c>
      <c r="E134" s="165" t="s">
        <v>1</v>
      </c>
      <c r="F134" s="166" t="s">
        <v>151</v>
      </c>
      <c r="H134" s="167">
        <v>2</v>
      </c>
      <c r="I134" s="168"/>
      <c r="L134" s="163"/>
      <c r="M134" s="169"/>
      <c r="N134" s="170"/>
      <c r="O134" s="170"/>
      <c r="P134" s="170"/>
      <c r="Q134" s="170"/>
      <c r="R134" s="170"/>
      <c r="S134" s="170"/>
      <c r="T134" s="171"/>
      <c r="AT134" s="165" t="s">
        <v>138</v>
      </c>
      <c r="AU134" s="165" t="s">
        <v>84</v>
      </c>
      <c r="AV134" s="13" t="s">
        <v>84</v>
      </c>
      <c r="AW134" s="13" t="s">
        <v>31</v>
      </c>
      <c r="AX134" s="13" t="s">
        <v>75</v>
      </c>
      <c r="AY134" s="165" t="s">
        <v>129</v>
      </c>
    </row>
    <row r="135" spans="1:65" s="13" customFormat="1" ht="11.25">
      <c r="B135" s="163"/>
      <c r="D135" s="164" t="s">
        <v>138</v>
      </c>
      <c r="E135" s="165" t="s">
        <v>1</v>
      </c>
      <c r="F135" s="166" t="s">
        <v>152</v>
      </c>
      <c r="H135" s="167">
        <v>2</v>
      </c>
      <c r="I135" s="168"/>
      <c r="L135" s="163"/>
      <c r="M135" s="169"/>
      <c r="N135" s="170"/>
      <c r="O135" s="170"/>
      <c r="P135" s="170"/>
      <c r="Q135" s="170"/>
      <c r="R135" s="170"/>
      <c r="S135" s="170"/>
      <c r="T135" s="171"/>
      <c r="AT135" s="165" t="s">
        <v>138</v>
      </c>
      <c r="AU135" s="165" t="s">
        <v>84</v>
      </c>
      <c r="AV135" s="13" t="s">
        <v>84</v>
      </c>
      <c r="AW135" s="13" t="s">
        <v>31</v>
      </c>
      <c r="AX135" s="13" t="s">
        <v>75</v>
      </c>
      <c r="AY135" s="165" t="s">
        <v>129</v>
      </c>
    </row>
    <row r="136" spans="1:65" s="14" customFormat="1" ht="11.25">
      <c r="B136" s="172"/>
      <c r="D136" s="164" t="s">
        <v>138</v>
      </c>
      <c r="E136" s="173" t="s">
        <v>1</v>
      </c>
      <c r="F136" s="174" t="s">
        <v>141</v>
      </c>
      <c r="H136" s="175">
        <v>4</v>
      </c>
      <c r="I136" s="176"/>
      <c r="L136" s="172"/>
      <c r="M136" s="177"/>
      <c r="N136" s="178"/>
      <c r="O136" s="178"/>
      <c r="P136" s="178"/>
      <c r="Q136" s="178"/>
      <c r="R136" s="178"/>
      <c r="S136" s="178"/>
      <c r="T136" s="179"/>
      <c r="AT136" s="173" t="s">
        <v>138</v>
      </c>
      <c r="AU136" s="173" t="s">
        <v>84</v>
      </c>
      <c r="AV136" s="14" t="s">
        <v>136</v>
      </c>
      <c r="AW136" s="14" t="s">
        <v>31</v>
      </c>
      <c r="AX136" s="14" t="s">
        <v>82</v>
      </c>
      <c r="AY136" s="173" t="s">
        <v>129</v>
      </c>
    </row>
    <row r="137" spans="1:65" s="2" customFormat="1" ht="24.2" customHeight="1">
      <c r="A137" s="31"/>
      <c r="B137" s="148"/>
      <c r="C137" s="149" t="s">
        <v>136</v>
      </c>
      <c r="D137" s="149" t="s">
        <v>132</v>
      </c>
      <c r="E137" s="150" t="s">
        <v>153</v>
      </c>
      <c r="F137" s="151" t="s">
        <v>154</v>
      </c>
      <c r="G137" s="152" t="s">
        <v>155</v>
      </c>
      <c r="H137" s="153">
        <v>22.5</v>
      </c>
      <c r="I137" s="154"/>
      <c r="J137" s="155">
        <f>ROUND(I137*H137,2)</f>
        <v>0</v>
      </c>
      <c r="K137" s="156"/>
      <c r="L137" s="32"/>
      <c r="M137" s="157" t="s">
        <v>1</v>
      </c>
      <c r="N137" s="158" t="s">
        <v>40</v>
      </c>
      <c r="O137" s="57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1" t="s">
        <v>136</v>
      </c>
      <c r="AT137" s="161" t="s">
        <v>132</v>
      </c>
      <c r="AU137" s="161" t="s">
        <v>84</v>
      </c>
      <c r="AY137" s="16" t="s">
        <v>129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6" t="s">
        <v>82</v>
      </c>
      <c r="BK137" s="162">
        <f>ROUND(I137*H137,2)</f>
        <v>0</v>
      </c>
      <c r="BL137" s="16" t="s">
        <v>136</v>
      </c>
      <c r="BM137" s="161" t="s">
        <v>156</v>
      </c>
    </row>
    <row r="138" spans="1:65" s="13" customFormat="1" ht="11.25">
      <c r="B138" s="163"/>
      <c r="D138" s="164" t="s">
        <v>138</v>
      </c>
      <c r="E138" s="165" t="s">
        <v>1</v>
      </c>
      <c r="F138" s="166" t="s">
        <v>157</v>
      </c>
      <c r="H138" s="167">
        <v>9</v>
      </c>
      <c r="I138" s="168"/>
      <c r="L138" s="163"/>
      <c r="M138" s="169"/>
      <c r="N138" s="170"/>
      <c r="O138" s="170"/>
      <c r="P138" s="170"/>
      <c r="Q138" s="170"/>
      <c r="R138" s="170"/>
      <c r="S138" s="170"/>
      <c r="T138" s="171"/>
      <c r="AT138" s="165" t="s">
        <v>138</v>
      </c>
      <c r="AU138" s="165" t="s">
        <v>84</v>
      </c>
      <c r="AV138" s="13" t="s">
        <v>84</v>
      </c>
      <c r="AW138" s="13" t="s">
        <v>31</v>
      </c>
      <c r="AX138" s="13" t="s">
        <v>75</v>
      </c>
      <c r="AY138" s="165" t="s">
        <v>129</v>
      </c>
    </row>
    <row r="139" spans="1:65" s="13" customFormat="1" ht="11.25">
      <c r="B139" s="163"/>
      <c r="D139" s="164" t="s">
        <v>138</v>
      </c>
      <c r="E139" s="165" t="s">
        <v>1</v>
      </c>
      <c r="F139" s="166" t="s">
        <v>158</v>
      </c>
      <c r="H139" s="167">
        <v>9</v>
      </c>
      <c r="I139" s="168"/>
      <c r="L139" s="163"/>
      <c r="M139" s="169"/>
      <c r="N139" s="170"/>
      <c r="O139" s="170"/>
      <c r="P139" s="170"/>
      <c r="Q139" s="170"/>
      <c r="R139" s="170"/>
      <c r="S139" s="170"/>
      <c r="T139" s="171"/>
      <c r="AT139" s="165" t="s">
        <v>138</v>
      </c>
      <c r="AU139" s="165" t="s">
        <v>84</v>
      </c>
      <c r="AV139" s="13" t="s">
        <v>84</v>
      </c>
      <c r="AW139" s="13" t="s">
        <v>31</v>
      </c>
      <c r="AX139" s="13" t="s">
        <v>75</v>
      </c>
      <c r="AY139" s="165" t="s">
        <v>129</v>
      </c>
    </row>
    <row r="140" spans="1:65" s="13" customFormat="1" ht="11.25">
      <c r="B140" s="163"/>
      <c r="D140" s="164" t="s">
        <v>138</v>
      </c>
      <c r="E140" s="165" t="s">
        <v>1</v>
      </c>
      <c r="F140" s="166" t="s">
        <v>159</v>
      </c>
      <c r="H140" s="167">
        <v>4.5</v>
      </c>
      <c r="I140" s="168"/>
      <c r="L140" s="163"/>
      <c r="M140" s="169"/>
      <c r="N140" s="170"/>
      <c r="O140" s="170"/>
      <c r="P140" s="170"/>
      <c r="Q140" s="170"/>
      <c r="R140" s="170"/>
      <c r="S140" s="170"/>
      <c r="T140" s="171"/>
      <c r="AT140" s="165" t="s">
        <v>138</v>
      </c>
      <c r="AU140" s="165" t="s">
        <v>84</v>
      </c>
      <c r="AV140" s="13" t="s">
        <v>84</v>
      </c>
      <c r="AW140" s="13" t="s">
        <v>31</v>
      </c>
      <c r="AX140" s="13" t="s">
        <v>75</v>
      </c>
      <c r="AY140" s="165" t="s">
        <v>129</v>
      </c>
    </row>
    <row r="141" spans="1:65" s="14" customFormat="1" ht="11.25">
      <c r="B141" s="172"/>
      <c r="D141" s="164" t="s">
        <v>138</v>
      </c>
      <c r="E141" s="173" t="s">
        <v>1</v>
      </c>
      <c r="F141" s="174" t="s">
        <v>141</v>
      </c>
      <c r="H141" s="175">
        <v>22.5</v>
      </c>
      <c r="I141" s="176"/>
      <c r="L141" s="172"/>
      <c r="M141" s="177"/>
      <c r="N141" s="178"/>
      <c r="O141" s="178"/>
      <c r="P141" s="178"/>
      <c r="Q141" s="178"/>
      <c r="R141" s="178"/>
      <c r="S141" s="178"/>
      <c r="T141" s="179"/>
      <c r="AT141" s="173" t="s">
        <v>138</v>
      </c>
      <c r="AU141" s="173" t="s">
        <v>84</v>
      </c>
      <c r="AV141" s="14" t="s">
        <v>136</v>
      </c>
      <c r="AW141" s="14" t="s">
        <v>31</v>
      </c>
      <c r="AX141" s="14" t="s">
        <v>82</v>
      </c>
      <c r="AY141" s="173" t="s">
        <v>129</v>
      </c>
    </row>
    <row r="142" spans="1:65" s="2" customFormat="1" ht="33" customHeight="1">
      <c r="A142" s="31"/>
      <c r="B142" s="148"/>
      <c r="C142" s="149" t="s">
        <v>130</v>
      </c>
      <c r="D142" s="149" t="s">
        <v>132</v>
      </c>
      <c r="E142" s="150" t="s">
        <v>160</v>
      </c>
      <c r="F142" s="151" t="s">
        <v>161</v>
      </c>
      <c r="G142" s="152" t="s">
        <v>155</v>
      </c>
      <c r="H142" s="153">
        <v>2.44</v>
      </c>
      <c r="I142" s="154"/>
      <c r="J142" s="155">
        <f>ROUND(I142*H142,2)</f>
        <v>0</v>
      </c>
      <c r="K142" s="156"/>
      <c r="L142" s="32"/>
      <c r="M142" s="157" t="s">
        <v>1</v>
      </c>
      <c r="N142" s="158" t="s">
        <v>40</v>
      </c>
      <c r="O142" s="57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61" t="s">
        <v>136</v>
      </c>
      <c r="AT142" s="161" t="s">
        <v>132</v>
      </c>
      <c r="AU142" s="161" t="s">
        <v>84</v>
      </c>
      <c r="AY142" s="16" t="s">
        <v>129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6" t="s">
        <v>82</v>
      </c>
      <c r="BK142" s="162">
        <f>ROUND(I142*H142,2)</f>
        <v>0</v>
      </c>
      <c r="BL142" s="16" t="s">
        <v>136</v>
      </c>
      <c r="BM142" s="161" t="s">
        <v>162</v>
      </c>
    </row>
    <row r="143" spans="1:65" s="13" customFormat="1" ht="11.25">
      <c r="B143" s="163"/>
      <c r="D143" s="164" t="s">
        <v>138</v>
      </c>
      <c r="E143" s="165" t="s">
        <v>1</v>
      </c>
      <c r="F143" s="166" t="s">
        <v>163</v>
      </c>
      <c r="H143" s="167">
        <v>1.22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138</v>
      </c>
      <c r="AU143" s="165" t="s">
        <v>84</v>
      </c>
      <c r="AV143" s="13" t="s">
        <v>84</v>
      </c>
      <c r="AW143" s="13" t="s">
        <v>31</v>
      </c>
      <c r="AX143" s="13" t="s">
        <v>75</v>
      </c>
      <c r="AY143" s="165" t="s">
        <v>129</v>
      </c>
    </row>
    <row r="144" spans="1:65" s="13" customFormat="1" ht="11.25">
      <c r="B144" s="163"/>
      <c r="D144" s="164" t="s">
        <v>138</v>
      </c>
      <c r="E144" s="165" t="s">
        <v>1</v>
      </c>
      <c r="F144" s="166" t="s">
        <v>164</v>
      </c>
      <c r="H144" s="167">
        <v>1.22</v>
      </c>
      <c r="I144" s="168"/>
      <c r="L144" s="163"/>
      <c r="M144" s="169"/>
      <c r="N144" s="170"/>
      <c r="O144" s="170"/>
      <c r="P144" s="170"/>
      <c r="Q144" s="170"/>
      <c r="R144" s="170"/>
      <c r="S144" s="170"/>
      <c r="T144" s="171"/>
      <c r="AT144" s="165" t="s">
        <v>138</v>
      </c>
      <c r="AU144" s="165" t="s">
        <v>84</v>
      </c>
      <c r="AV144" s="13" t="s">
        <v>84</v>
      </c>
      <c r="AW144" s="13" t="s">
        <v>31</v>
      </c>
      <c r="AX144" s="13" t="s">
        <v>75</v>
      </c>
      <c r="AY144" s="165" t="s">
        <v>129</v>
      </c>
    </row>
    <row r="145" spans="1:65" s="14" customFormat="1" ht="11.25">
      <c r="B145" s="172"/>
      <c r="D145" s="164" t="s">
        <v>138</v>
      </c>
      <c r="E145" s="173" t="s">
        <v>1</v>
      </c>
      <c r="F145" s="174" t="s">
        <v>141</v>
      </c>
      <c r="H145" s="175">
        <v>2.44</v>
      </c>
      <c r="I145" s="176"/>
      <c r="L145" s="172"/>
      <c r="M145" s="177"/>
      <c r="N145" s="178"/>
      <c r="O145" s="178"/>
      <c r="P145" s="178"/>
      <c r="Q145" s="178"/>
      <c r="R145" s="178"/>
      <c r="S145" s="178"/>
      <c r="T145" s="179"/>
      <c r="AT145" s="173" t="s">
        <v>138</v>
      </c>
      <c r="AU145" s="173" t="s">
        <v>84</v>
      </c>
      <c r="AV145" s="14" t="s">
        <v>136</v>
      </c>
      <c r="AW145" s="14" t="s">
        <v>31</v>
      </c>
      <c r="AX145" s="14" t="s">
        <v>82</v>
      </c>
      <c r="AY145" s="173" t="s">
        <v>129</v>
      </c>
    </row>
    <row r="146" spans="1:65" s="2" customFormat="1" ht="24.2" customHeight="1">
      <c r="A146" s="31"/>
      <c r="B146" s="148"/>
      <c r="C146" s="149" t="s">
        <v>165</v>
      </c>
      <c r="D146" s="149" t="s">
        <v>132</v>
      </c>
      <c r="E146" s="150" t="s">
        <v>166</v>
      </c>
      <c r="F146" s="151" t="s">
        <v>167</v>
      </c>
      <c r="G146" s="152" t="s">
        <v>135</v>
      </c>
      <c r="H146" s="153">
        <v>16</v>
      </c>
      <c r="I146" s="154"/>
      <c r="J146" s="155">
        <f>ROUND(I146*H146,2)</f>
        <v>0</v>
      </c>
      <c r="K146" s="156"/>
      <c r="L146" s="32"/>
      <c r="M146" s="157" t="s">
        <v>1</v>
      </c>
      <c r="N146" s="158" t="s">
        <v>40</v>
      </c>
      <c r="O146" s="57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61" t="s">
        <v>136</v>
      </c>
      <c r="AT146" s="161" t="s">
        <v>132</v>
      </c>
      <c r="AU146" s="161" t="s">
        <v>84</v>
      </c>
      <c r="AY146" s="16" t="s">
        <v>129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6" t="s">
        <v>82</v>
      </c>
      <c r="BK146" s="162">
        <f>ROUND(I146*H146,2)</f>
        <v>0</v>
      </c>
      <c r="BL146" s="16" t="s">
        <v>136</v>
      </c>
      <c r="BM146" s="161" t="s">
        <v>168</v>
      </c>
    </row>
    <row r="147" spans="1:65" s="13" customFormat="1" ht="11.25">
      <c r="B147" s="163"/>
      <c r="D147" s="164" t="s">
        <v>138</v>
      </c>
      <c r="E147" s="165" t="s">
        <v>1</v>
      </c>
      <c r="F147" s="166" t="s">
        <v>169</v>
      </c>
      <c r="H147" s="167">
        <v>4</v>
      </c>
      <c r="I147" s="168"/>
      <c r="L147" s="163"/>
      <c r="M147" s="169"/>
      <c r="N147" s="170"/>
      <c r="O147" s="170"/>
      <c r="P147" s="170"/>
      <c r="Q147" s="170"/>
      <c r="R147" s="170"/>
      <c r="S147" s="170"/>
      <c r="T147" s="171"/>
      <c r="AT147" s="165" t="s">
        <v>138</v>
      </c>
      <c r="AU147" s="165" t="s">
        <v>84</v>
      </c>
      <c r="AV147" s="13" t="s">
        <v>84</v>
      </c>
      <c r="AW147" s="13" t="s">
        <v>31</v>
      </c>
      <c r="AX147" s="13" t="s">
        <v>75</v>
      </c>
      <c r="AY147" s="165" t="s">
        <v>129</v>
      </c>
    </row>
    <row r="148" spans="1:65" s="13" customFormat="1" ht="11.25">
      <c r="B148" s="163"/>
      <c r="D148" s="164" t="s">
        <v>138</v>
      </c>
      <c r="E148" s="165" t="s">
        <v>1</v>
      </c>
      <c r="F148" s="166" t="s">
        <v>170</v>
      </c>
      <c r="H148" s="167">
        <v>4</v>
      </c>
      <c r="I148" s="168"/>
      <c r="L148" s="163"/>
      <c r="M148" s="169"/>
      <c r="N148" s="170"/>
      <c r="O148" s="170"/>
      <c r="P148" s="170"/>
      <c r="Q148" s="170"/>
      <c r="R148" s="170"/>
      <c r="S148" s="170"/>
      <c r="T148" s="171"/>
      <c r="AT148" s="165" t="s">
        <v>138</v>
      </c>
      <c r="AU148" s="165" t="s">
        <v>84</v>
      </c>
      <c r="AV148" s="13" t="s">
        <v>84</v>
      </c>
      <c r="AW148" s="13" t="s">
        <v>31</v>
      </c>
      <c r="AX148" s="13" t="s">
        <v>75</v>
      </c>
      <c r="AY148" s="165" t="s">
        <v>129</v>
      </c>
    </row>
    <row r="149" spans="1:65" s="13" customFormat="1" ht="11.25">
      <c r="B149" s="163"/>
      <c r="D149" s="164" t="s">
        <v>138</v>
      </c>
      <c r="E149" s="165" t="s">
        <v>1</v>
      </c>
      <c r="F149" s="166" t="s">
        <v>171</v>
      </c>
      <c r="H149" s="167">
        <v>8</v>
      </c>
      <c r="I149" s="168"/>
      <c r="L149" s="163"/>
      <c r="M149" s="169"/>
      <c r="N149" s="170"/>
      <c r="O149" s="170"/>
      <c r="P149" s="170"/>
      <c r="Q149" s="170"/>
      <c r="R149" s="170"/>
      <c r="S149" s="170"/>
      <c r="T149" s="171"/>
      <c r="AT149" s="165" t="s">
        <v>138</v>
      </c>
      <c r="AU149" s="165" t="s">
        <v>84</v>
      </c>
      <c r="AV149" s="13" t="s">
        <v>84</v>
      </c>
      <c r="AW149" s="13" t="s">
        <v>31</v>
      </c>
      <c r="AX149" s="13" t="s">
        <v>75</v>
      </c>
      <c r="AY149" s="165" t="s">
        <v>129</v>
      </c>
    </row>
    <row r="150" spans="1:65" s="14" customFormat="1" ht="11.25">
      <c r="B150" s="172"/>
      <c r="D150" s="164" t="s">
        <v>138</v>
      </c>
      <c r="E150" s="173" t="s">
        <v>1</v>
      </c>
      <c r="F150" s="174" t="s">
        <v>141</v>
      </c>
      <c r="H150" s="175">
        <v>16</v>
      </c>
      <c r="I150" s="176"/>
      <c r="L150" s="172"/>
      <c r="M150" s="177"/>
      <c r="N150" s="178"/>
      <c r="O150" s="178"/>
      <c r="P150" s="178"/>
      <c r="Q150" s="178"/>
      <c r="R150" s="178"/>
      <c r="S150" s="178"/>
      <c r="T150" s="179"/>
      <c r="AT150" s="173" t="s">
        <v>138</v>
      </c>
      <c r="AU150" s="173" t="s">
        <v>84</v>
      </c>
      <c r="AV150" s="14" t="s">
        <v>136</v>
      </c>
      <c r="AW150" s="14" t="s">
        <v>31</v>
      </c>
      <c r="AX150" s="14" t="s">
        <v>82</v>
      </c>
      <c r="AY150" s="173" t="s">
        <v>129</v>
      </c>
    </row>
    <row r="151" spans="1:65" s="2" customFormat="1" ht="37.9" customHeight="1">
      <c r="A151" s="31"/>
      <c r="B151" s="148"/>
      <c r="C151" s="149" t="s">
        <v>172</v>
      </c>
      <c r="D151" s="149" t="s">
        <v>132</v>
      </c>
      <c r="E151" s="150" t="s">
        <v>173</v>
      </c>
      <c r="F151" s="151" t="s">
        <v>174</v>
      </c>
      <c r="G151" s="152" t="s">
        <v>175</v>
      </c>
      <c r="H151" s="153">
        <v>100</v>
      </c>
      <c r="I151" s="154"/>
      <c r="J151" s="155">
        <f>ROUND(I151*H151,2)</f>
        <v>0</v>
      </c>
      <c r="K151" s="156"/>
      <c r="L151" s="32"/>
      <c r="M151" s="157" t="s">
        <v>1</v>
      </c>
      <c r="N151" s="158" t="s">
        <v>40</v>
      </c>
      <c r="O151" s="57"/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1" t="s">
        <v>136</v>
      </c>
      <c r="AT151" s="161" t="s">
        <v>132</v>
      </c>
      <c r="AU151" s="161" t="s">
        <v>84</v>
      </c>
      <c r="AY151" s="16" t="s">
        <v>129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6" t="s">
        <v>82</v>
      </c>
      <c r="BK151" s="162">
        <f>ROUND(I151*H151,2)</f>
        <v>0</v>
      </c>
      <c r="BL151" s="16" t="s">
        <v>136</v>
      </c>
      <c r="BM151" s="161" t="s">
        <v>176</v>
      </c>
    </row>
    <row r="152" spans="1:65" s="13" customFormat="1" ht="11.25">
      <c r="B152" s="163"/>
      <c r="D152" s="164" t="s">
        <v>138</v>
      </c>
      <c r="E152" s="165" t="s">
        <v>1</v>
      </c>
      <c r="F152" s="166" t="s">
        <v>177</v>
      </c>
      <c r="H152" s="167">
        <v>50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138</v>
      </c>
      <c r="AU152" s="165" t="s">
        <v>84</v>
      </c>
      <c r="AV152" s="13" t="s">
        <v>84</v>
      </c>
      <c r="AW152" s="13" t="s">
        <v>31</v>
      </c>
      <c r="AX152" s="13" t="s">
        <v>75</v>
      </c>
      <c r="AY152" s="165" t="s">
        <v>129</v>
      </c>
    </row>
    <row r="153" spans="1:65" s="13" customFormat="1" ht="11.25">
      <c r="B153" s="163"/>
      <c r="D153" s="164" t="s">
        <v>138</v>
      </c>
      <c r="E153" s="165" t="s">
        <v>1</v>
      </c>
      <c r="F153" s="166" t="s">
        <v>178</v>
      </c>
      <c r="H153" s="167">
        <v>50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138</v>
      </c>
      <c r="AU153" s="165" t="s">
        <v>84</v>
      </c>
      <c r="AV153" s="13" t="s">
        <v>84</v>
      </c>
      <c r="AW153" s="13" t="s">
        <v>31</v>
      </c>
      <c r="AX153" s="13" t="s">
        <v>75</v>
      </c>
      <c r="AY153" s="165" t="s">
        <v>129</v>
      </c>
    </row>
    <row r="154" spans="1:65" s="14" customFormat="1" ht="11.25">
      <c r="B154" s="172"/>
      <c r="D154" s="164" t="s">
        <v>138</v>
      </c>
      <c r="E154" s="173" t="s">
        <v>1</v>
      </c>
      <c r="F154" s="174" t="s">
        <v>141</v>
      </c>
      <c r="H154" s="175">
        <v>100</v>
      </c>
      <c r="I154" s="176"/>
      <c r="L154" s="172"/>
      <c r="M154" s="177"/>
      <c r="N154" s="178"/>
      <c r="O154" s="178"/>
      <c r="P154" s="178"/>
      <c r="Q154" s="178"/>
      <c r="R154" s="178"/>
      <c r="S154" s="178"/>
      <c r="T154" s="179"/>
      <c r="AT154" s="173" t="s">
        <v>138</v>
      </c>
      <c r="AU154" s="173" t="s">
        <v>84</v>
      </c>
      <c r="AV154" s="14" t="s">
        <v>136</v>
      </c>
      <c r="AW154" s="14" t="s">
        <v>31</v>
      </c>
      <c r="AX154" s="14" t="s">
        <v>82</v>
      </c>
      <c r="AY154" s="173" t="s">
        <v>129</v>
      </c>
    </row>
    <row r="155" spans="1:65" s="2" customFormat="1" ht="16.5" customHeight="1">
      <c r="A155" s="31"/>
      <c r="B155" s="148"/>
      <c r="C155" s="180" t="s">
        <v>179</v>
      </c>
      <c r="D155" s="180" t="s">
        <v>180</v>
      </c>
      <c r="E155" s="181" t="s">
        <v>181</v>
      </c>
      <c r="F155" s="182" t="s">
        <v>182</v>
      </c>
      <c r="G155" s="183" t="s">
        <v>135</v>
      </c>
      <c r="H155" s="184">
        <v>4</v>
      </c>
      <c r="I155" s="185"/>
      <c r="J155" s="186">
        <f>ROUND(I155*H155,2)</f>
        <v>0</v>
      </c>
      <c r="K155" s="187"/>
      <c r="L155" s="188"/>
      <c r="M155" s="189" t="s">
        <v>1</v>
      </c>
      <c r="N155" s="190" t="s">
        <v>40</v>
      </c>
      <c r="O155" s="57"/>
      <c r="P155" s="159">
        <f>O155*H155</f>
        <v>0</v>
      </c>
      <c r="Q155" s="159">
        <v>1.50075</v>
      </c>
      <c r="R155" s="159">
        <f>Q155*H155</f>
        <v>6.0030000000000001</v>
      </c>
      <c r="S155" s="159">
        <v>0</v>
      </c>
      <c r="T155" s="16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1" t="s">
        <v>179</v>
      </c>
      <c r="AT155" s="161" t="s">
        <v>180</v>
      </c>
      <c r="AU155" s="161" t="s">
        <v>84</v>
      </c>
      <c r="AY155" s="16" t="s">
        <v>129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6" t="s">
        <v>82</v>
      </c>
      <c r="BK155" s="162">
        <f>ROUND(I155*H155,2)</f>
        <v>0</v>
      </c>
      <c r="BL155" s="16" t="s">
        <v>136</v>
      </c>
      <c r="BM155" s="161" t="s">
        <v>183</v>
      </c>
    </row>
    <row r="156" spans="1:65" s="13" customFormat="1" ht="11.25">
      <c r="B156" s="163"/>
      <c r="D156" s="164" t="s">
        <v>138</v>
      </c>
      <c r="E156" s="165" t="s">
        <v>1</v>
      </c>
      <c r="F156" s="166" t="s">
        <v>184</v>
      </c>
      <c r="H156" s="167">
        <v>2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138</v>
      </c>
      <c r="AU156" s="165" t="s">
        <v>84</v>
      </c>
      <c r="AV156" s="13" t="s">
        <v>84</v>
      </c>
      <c r="AW156" s="13" t="s">
        <v>31</v>
      </c>
      <c r="AX156" s="13" t="s">
        <v>75</v>
      </c>
      <c r="AY156" s="165" t="s">
        <v>129</v>
      </c>
    </row>
    <row r="157" spans="1:65" s="13" customFormat="1" ht="11.25">
      <c r="B157" s="163"/>
      <c r="D157" s="164" t="s">
        <v>138</v>
      </c>
      <c r="E157" s="165" t="s">
        <v>1</v>
      </c>
      <c r="F157" s="166" t="s">
        <v>185</v>
      </c>
      <c r="H157" s="167">
        <v>2</v>
      </c>
      <c r="I157" s="168"/>
      <c r="L157" s="163"/>
      <c r="M157" s="169"/>
      <c r="N157" s="170"/>
      <c r="O157" s="170"/>
      <c r="P157" s="170"/>
      <c r="Q157" s="170"/>
      <c r="R157" s="170"/>
      <c r="S157" s="170"/>
      <c r="T157" s="171"/>
      <c r="AT157" s="165" t="s">
        <v>138</v>
      </c>
      <c r="AU157" s="165" t="s">
        <v>84</v>
      </c>
      <c r="AV157" s="13" t="s">
        <v>84</v>
      </c>
      <c r="AW157" s="13" t="s">
        <v>31</v>
      </c>
      <c r="AX157" s="13" t="s">
        <v>75</v>
      </c>
      <c r="AY157" s="165" t="s">
        <v>129</v>
      </c>
    </row>
    <row r="158" spans="1:65" s="14" customFormat="1" ht="11.25">
      <c r="B158" s="172"/>
      <c r="D158" s="164" t="s">
        <v>138</v>
      </c>
      <c r="E158" s="173" t="s">
        <v>1</v>
      </c>
      <c r="F158" s="174" t="s">
        <v>141</v>
      </c>
      <c r="H158" s="175">
        <v>4</v>
      </c>
      <c r="I158" s="176"/>
      <c r="L158" s="172"/>
      <c r="M158" s="177"/>
      <c r="N158" s="178"/>
      <c r="O158" s="178"/>
      <c r="P158" s="178"/>
      <c r="Q158" s="178"/>
      <c r="R158" s="178"/>
      <c r="S158" s="178"/>
      <c r="T158" s="179"/>
      <c r="AT158" s="173" t="s">
        <v>138</v>
      </c>
      <c r="AU158" s="173" t="s">
        <v>84</v>
      </c>
      <c r="AV158" s="14" t="s">
        <v>136</v>
      </c>
      <c r="AW158" s="14" t="s">
        <v>31</v>
      </c>
      <c r="AX158" s="14" t="s">
        <v>82</v>
      </c>
      <c r="AY158" s="173" t="s">
        <v>129</v>
      </c>
    </row>
    <row r="159" spans="1:65" s="2" customFormat="1" ht="24.2" customHeight="1">
      <c r="A159" s="31"/>
      <c r="B159" s="148"/>
      <c r="C159" s="149" t="s">
        <v>186</v>
      </c>
      <c r="D159" s="149" t="s">
        <v>132</v>
      </c>
      <c r="E159" s="150" t="s">
        <v>187</v>
      </c>
      <c r="F159" s="151" t="s">
        <v>188</v>
      </c>
      <c r="G159" s="152" t="s">
        <v>135</v>
      </c>
      <c r="H159" s="153">
        <v>4</v>
      </c>
      <c r="I159" s="154"/>
      <c r="J159" s="155">
        <f>ROUND(I159*H159,2)</f>
        <v>0</v>
      </c>
      <c r="K159" s="156"/>
      <c r="L159" s="32"/>
      <c r="M159" s="157" t="s">
        <v>1</v>
      </c>
      <c r="N159" s="158" t="s">
        <v>40</v>
      </c>
      <c r="O159" s="57"/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61" t="s">
        <v>136</v>
      </c>
      <c r="AT159" s="161" t="s">
        <v>132</v>
      </c>
      <c r="AU159" s="161" t="s">
        <v>84</v>
      </c>
      <c r="AY159" s="16" t="s">
        <v>129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6" t="s">
        <v>82</v>
      </c>
      <c r="BK159" s="162">
        <f>ROUND(I159*H159,2)</f>
        <v>0</v>
      </c>
      <c r="BL159" s="16" t="s">
        <v>136</v>
      </c>
      <c r="BM159" s="161" t="s">
        <v>189</v>
      </c>
    </row>
    <row r="160" spans="1:65" s="13" customFormat="1" ht="11.25">
      <c r="B160" s="163"/>
      <c r="D160" s="164" t="s">
        <v>138</v>
      </c>
      <c r="E160" s="165" t="s">
        <v>1</v>
      </c>
      <c r="F160" s="166" t="s">
        <v>190</v>
      </c>
      <c r="H160" s="167">
        <v>4</v>
      </c>
      <c r="I160" s="168"/>
      <c r="L160" s="163"/>
      <c r="M160" s="169"/>
      <c r="N160" s="170"/>
      <c r="O160" s="170"/>
      <c r="P160" s="170"/>
      <c r="Q160" s="170"/>
      <c r="R160" s="170"/>
      <c r="S160" s="170"/>
      <c r="T160" s="171"/>
      <c r="AT160" s="165" t="s">
        <v>138</v>
      </c>
      <c r="AU160" s="165" t="s">
        <v>84</v>
      </c>
      <c r="AV160" s="13" t="s">
        <v>84</v>
      </c>
      <c r="AW160" s="13" t="s">
        <v>31</v>
      </c>
      <c r="AX160" s="13" t="s">
        <v>75</v>
      </c>
      <c r="AY160" s="165" t="s">
        <v>129</v>
      </c>
    </row>
    <row r="161" spans="1:65" s="14" customFormat="1" ht="11.25">
      <c r="B161" s="172"/>
      <c r="D161" s="164" t="s">
        <v>138</v>
      </c>
      <c r="E161" s="173" t="s">
        <v>1</v>
      </c>
      <c r="F161" s="174" t="s">
        <v>141</v>
      </c>
      <c r="H161" s="175">
        <v>4</v>
      </c>
      <c r="I161" s="176"/>
      <c r="L161" s="172"/>
      <c r="M161" s="177"/>
      <c r="N161" s="178"/>
      <c r="O161" s="178"/>
      <c r="P161" s="178"/>
      <c r="Q161" s="178"/>
      <c r="R161" s="178"/>
      <c r="S161" s="178"/>
      <c r="T161" s="179"/>
      <c r="AT161" s="173" t="s">
        <v>138</v>
      </c>
      <c r="AU161" s="173" t="s">
        <v>84</v>
      </c>
      <c r="AV161" s="14" t="s">
        <v>136</v>
      </c>
      <c r="AW161" s="14" t="s">
        <v>31</v>
      </c>
      <c r="AX161" s="14" t="s">
        <v>82</v>
      </c>
      <c r="AY161" s="173" t="s">
        <v>129</v>
      </c>
    </row>
    <row r="162" spans="1:65" s="2" customFormat="1" ht="37.9" customHeight="1">
      <c r="A162" s="31"/>
      <c r="B162" s="148"/>
      <c r="C162" s="149" t="s">
        <v>191</v>
      </c>
      <c r="D162" s="149" t="s">
        <v>132</v>
      </c>
      <c r="E162" s="150" t="s">
        <v>192</v>
      </c>
      <c r="F162" s="151" t="s">
        <v>193</v>
      </c>
      <c r="G162" s="152" t="s">
        <v>135</v>
      </c>
      <c r="H162" s="153">
        <v>51</v>
      </c>
      <c r="I162" s="154"/>
      <c r="J162" s="155">
        <f>ROUND(I162*H162,2)</f>
        <v>0</v>
      </c>
      <c r="K162" s="156"/>
      <c r="L162" s="32"/>
      <c r="M162" s="157" t="s">
        <v>1</v>
      </c>
      <c r="N162" s="158" t="s">
        <v>40</v>
      </c>
      <c r="O162" s="57"/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1" t="s">
        <v>136</v>
      </c>
      <c r="AT162" s="161" t="s">
        <v>132</v>
      </c>
      <c r="AU162" s="161" t="s">
        <v>84</v>
      </c>
      <c r="AY162" s="16" t="s">
        <v>129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6" t="s">
        <v>82</v>
      </c>
      <c r="BK162" s="162">
        <f>ROUND(I162*H162,2)</f>
        <v>0</v>
      </c>
      <c r="BL162" s="16" t="s">
        <v>136</v>
      </c>
      <c r="BM162" s="161" t="s">
        <v>194</v>
      </c>
    </row>
    <row r="163" spans="1:65" s="13" customFormat="1" ht="11.25">
      <c r="B163" s="163"/>
      <c r="D163" s="164" t="s">
        <v>138</v>
      </c>
      <c r="E163" s="165" t="s">
        <v>1</v>
      </c>
      <c r="F163" s="166" t="s">
        <v>195</v>
      </c>
      <c r="H163" s="167">
        <v>34</v>
      </c>
      <c r="I163" s="168"/>
      <c r="L163" s="163"/>
      <c r="M163" s="169"/>
      <c r="N163" s="170"/>
      <c r="O163" s="170"/>
      <c r="P163" s="170"/>
      <c r="Q163" s="170"/>
      <c r="R163" s="170"/>
      <c r="S163" s="170"/>
      <c r="T163" s="171"/>
      <c r="AT163" s="165" t="s">
        <v>138</v>
      </c>
      <c r="AU163" s="165" t="s">
        <v>84</v>
      </c>
      <c r="AV163" s="13" t="s">
        <v>84</v>
      </c>
      <c r="AW163" s="13" t="s">
        <v>31</v>
      </c>
      <c r="AX163" s="13" t="s">
        <v>75</v>
      </c>
      <c r="AY163" s="165" t="s">
        <v>129</v>
      </c>
    </row>
    <row r="164" spans="1:65" s="13" customFormat="1" ht="11.25">
      <c r="B164" s="163"/>
      <c r="D164" s="164" t="s">
        <v>138</v>
      </c>
      <c r="E164" s="165" t="s">
        <v>1</v>
      </c>
      <c r="F164" s="166" t="s">
        <v>196</v>
      </c>
      <c r="H164" s="167">
        <v>17</v>
      </c>
      <c r="I164" s="168"/>
      <c r="L164" s="163"/>
      <c r="M164" s="169"/>
      <c r="N164" s="170"/>
      <c r="O164" s="170"/>
      <c r="P164" s="170"/>
      <c r="Q164" s="170"/>
      <c r="R164" s="170"/>
      <c r="S164" s="170"/>
      <c r="T164" s="171"/>
      <c r="AT164" s="165" t="s">
        <v>138</v>
      </c>
      <c r="AU164" s="165" t="s">
        <v>84</v>
      </c>
      <c r="AV164" s="13" t="s">
        <v>84</v>
      </c>
      <c r="AW164" s="13" t="s">
        <v>31</v>
      </c>
      <c r="AX164" s="13" t="s">
        <v>75</v>
      </c>
      <c r="AY164" s="165" t="s">
        <v>129</v>
      </c>
    </row>
    <row r="165" spans="1:65" s="14" customFormat="1" ht="11.25">
      <c r="B165" s="172"/>
      <c r="D165" s="164" t="s">
        <v>138</v>
      </c>
      <c r="E165" s="173" t="s">
        <v>1</v>
      </c>
      <c r="F165" s="174" t="s">
        <v>141</v>
      </c>
      <c r="H165" s="175">
        <v>51</v>
      </c>
      <c r="I165" s="176"/>
      <c r="L165" s="172"/>
      <c r="M165" s="177"/>
      <c r="N165" s="178"/>
      <c r="O165" s="178"/>
      <c r="P165" s="178"/>
      <c r="Q165" s="178"/>
      <c r="R165" s="178"/>
      <c r="S165" s="178"/>
      <c r="T165" s="179"/>
      <c r="AT165" s="173" t="s">
        <v>138</v>
      </c>
      <c r="AU165" s="173" t="s">
        <v>84</v>
      </c>
      <c r="AV165" s="14" t="s">
        <v>136</v>
      </c>
      <c r="AW165" s="14" t="s">
        <v>31</v>
      </c>
      <c r="AX165" s="14" t="s">
        <v>82</v>
      </c>
      <c r="AY165" s="173" t="s">
        <v>129</v>
      </c>
    </row>
    <row r="166" spans="1:65" s="2" customFormat="1" ht="37.9" customHeight="1">
      <c r="A166" s="31"/>
      <c r="B166" s="148"/>
      <c r="C166" s="149" t="s">
        <v>197</v>
      </c>
      <c r="D166" s="149" t="s">
        <v>132</v>
      </c>
      <c r="E166" s="150" t="s">
        <v>198</v>
      </c>
      <c r="F166" s="151" t="s">
        <v>199</v>
      </c>
      <c r="G166" s="152" t="s">
        <v>135</v>
      </c>
      <c r="H166" s="153">
        <v>30</v>
      </c>
      <c r="I166" s="154"/>
      <c r="J166" s="155">
        <f>ROUND(I166*H166,2)</f>
        <v>0</v>
      </c>
      <c r="K166" s="156"/>
      <c r="L166" s="32"/>
      <c r="M166" s="157" t="s">
        <v>1</v>
      </c>
      <c r="N166" s="158" t="s">
        <v>40</v>
      </c>
      <c r="O166" s="57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61" t="s">
        <v>136</v>
      </c>
      <c r="AT166" s="161" t="s">
        <v>132</v>
      </c>
      <c r="AU166" s="161" t="s">
        <v>84</v>
      </c>
      <c r="AY166" s="16" t="s">
        <v>129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6" t="s">
        <v>82</v>
      </c>
      <c r="BK166" s="162">
        <f>ROUND(I166*H166,2)</f>
        <v>0</v>
      </c>
      <c r="BL166" s="16" t="s">
        <v>136</v>
      </c>
      <c r="BM166" s="161" t="s">
        <v>200</v>
      </c>
    </row>
    <row r="167" spans="1:65" s="13" customFormat="1" ht="11.25">
      <c r="B167" s="163"/>
      <c r="D167" s="164" t="s">
        <v>138</v>
      </c>
      <c r="E167" s="165" t="s">
        <v>1</v>
      </c>
      <c r="F167" s="166" t="s">
        <v>201</v>
      </c>
      <c r="H167" s="167">
        <v>15</v>
      </c>
      <c r="I167" s="168"/>
      <c r="L167" s="163"/>
      <c r="M167" s="169"/>
      <c r="N167" s="170"/>
      <c r="O167" s="170"/>
      <c r="P167" s="170"/>
      <c r="Q167" s="170"/>
      <c r="R167" s="170"/>
      <c r="S167" s="170"/>
      <c r="T167" s="171"/>
      <c r="AT167" s="165" t="s">
        <v>138</v>
      </c>
      <c r="AU167" s="165" t="s">
        <v>84</v>
      </c>
      <c r="AV167" s="13" t="s">
        <v>84</v>
      </c>
      <c r="AW167" s="13" t="s">
        <v>31</v>
      </c>
      <c r="AX167" s="13" t="s">
        <v>75</v>
      </c>
      <c r="AY167" s="165" t="s">
        <v>129</v>
      </c>
    </row>
    <row r="168" spans="1:65" s="13" customFormat="1" ht="11.25">
      <c r="B168" s="163"/>
      <c r="D168" s="164" t="s">
        <v>138</v>
      </c>
      <c r="E168" s="165" t="s">
        <v>1</v>
      </c>
      <c r="F168" s="166" t="s">
        <v>202</v>
      </c>
      <c r="H168" s="167">
        <v>15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138</v>
      </c>
      <c r="AU168" s="165" t="s">
        <v>84</v>
      </c>
      <c r="AV168" s="13" t="s">
        <v>84</v>
      </c>
      <c r="AW168" s="13" t="s">
        <v>31</v>
      </c>
      <c r="AX168" s="13" t="s">
        <v>75</v>
      </c>
      <c r="AY168" s="165" t="s">
        <v>129</v>
      </c>
    </row>
    <row r="169" spans="1:65" s="14" customFormat="1" ht="11.25">
      <c r="B169" s="172"/>
      <c r="D169" s="164" t="s">
        <v>138</v>
      </c>
      <c r="E169" s="173" t="s">
        <v>1</v>
      </c>
      <c r="F169" s="174" t="s">
        <v>141</v>
      </c>
      <c r="H169" s="175">
        <v>30</v>
      </c>
      <c r="I169" s="176"/>
      <c r="L169" s="172"/>
      <c r="M169" s="177"/>
      <c r="N169" s="178"/>
      <c r="O169" s="178"/>
      <c r="P169" s="178"/>
      <c r="Q169" s="178"/>
      <c r="R169" s="178"/>
      <c r="S169" s="178"/>
      <c r="T169" s="179"/>
      <c r="AT169" s="173" t="s">
        <v>138</v>
      </c>
      <c r="AU169" s="173" t="s">
        <v>84</v>
      </c>
      <c r="AV169" s="14" t="s">
        <v>136</v>
      </c>
      <c r="AW169" s="14" t="s">
        <v>31</v>
      </c>
      <c r="AX169" s="14" t="s">
        <v>82</v>
      </c>
      <c r="AY169" s="173" t="s">
        <v>129</v>
      </c>
    </row>
    <row r="170" spans="1:65" s="2" customFormat="1" ht="16.5" customHeight="1">
      <c r="A170" s="31"/>
      <c r="B170" s="148"/>
      <c r="C170" s="180" t="s">
        <v>203</v>
      </c>
      <c r="D170" s="180" t="s">
        <v>180</v>
      </c>
      <c r="E170" s="181" t="s">
        <v>204</v>
      </c>
      <c r="F170" s="182" t="s">
        <v>205</v>
      </c>
      <c r="G170" s="183" t="s">
        <v>135</v>
      </c>
      <c r="H170" s="184">
        <v>120</v>
      </c>
      <c r="I170" s="185"/>
      <c r="J170" s="186">
        <f>ROUND(I170*H170,2)</f>
        <v>0</v>
      </c>
      <c r="K170" s="187"/>
      <c r="L170" s="188"/>
      <c r="M170" s="189" t="s">
        <v>1</v>
      </c>
      <c r="N170" s="190" t="s">
        <v>40</v>
      </c>
      <c r="O170" s="57"/>
      <c r="P170" s="159">
        <f>O170*H170</f>
        <v>0</v>
      </c>
      <c r="Q170" s="159">
        <v>1.0499999999999999E-3</v>
      </c>
      <c r="R170" s="159">
        <f>Q170*H170</f>
        <v>0.126</v>
      </c>
      <c r="S170" s="159">
        <v>0</v>
      </c>
      <c r="T170" s="16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61" t="s">
        <v>179</v>
      </c>
      <c r="AT170" s="161" t="s">
        <v>180</v>
      </c>
      <c r="AU170" s="161" t="s">
        <v>84</v>
      </c>
      <c r="AY170" s="16" t="s">
        <v>129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6" t="s">
        <v>82</v>
      </c>
      <c r="BK170" s="162">
        <f>ROUND(I170*H170,2)</f>
        <v>0</v>
      </c>
      <c r="BL170" s="16" t="s">
        <v>136</v>
      </c>
      <c r="BM170" s="161" t="s">
        <v>206</v>
      </c>
    </row>
    <row r="171" spans="1:65" s="13" customFormat="1" ht="11.25">
      <c r="B171" s="163"/>
      <c r="D171" s="164" t="s">
        <v>138</v>
      </c>
      <c r="E171" s="165" t="s">
        <v>1</v>
      </c>
      <c r="F171" s="166" t="s">
        <v>207</v>
      </c>
      <c r="H171" s="167">
        <v>60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138</v>
      </c>
      <c r="AU171" s="165" t="s">
        <v>84</v>
      </c>
      <c r="AV171" s="13" t="s">
        <v>84</v>
      </c>
      <c r="AW171" s="13" t="s">
        <v>31</v>
      </c>
      <c r="AX171" s="13" t="s">
        <v>75</v>
      </c>
      <c r="AY171" s="165" t="s">
        <v>129</v>
      </c>
    </row>
    <row r="172" spans="1:65" s="13" customFormat="1" ht="11.25">
      <c r="B172" s="163"/>
      <c r="D172" s="164" t="s">
        <v>138</v>
      </c>
      <c r="E172" s="165" t="s">
        <v>1</v>
      </c>
      <c r="F172" s="166" t="s">
        <v>208</v>
      </c>
      <c r="H172" s="167">
        <v>60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138</v>
      </c>
      <c r="AU172" s="165" t="s">
        <v>84</v>
      </c>
      <c r="AV172" s="13" t="s">
        <v>84</v>
      </c>
      <c r="AW172" s="13" t="s">
        <v>31</v>
      </c>
      <c r="AX172" s="13" t="s">
        <v>75</v>
      </c>
      <c r="AY172" s="165" t="s">
        <v>129</v>
      </c>
    </row>
    <row r="173" spans="1:65" s="14" customFormat="1" ht="11.25">
      <c r="B173" s="172"/>
      <c r="D173" s="164" t="s">
        <v>138</v>
      </c>
      <c r="E173" s="173" t="s">
        <v>1</v>
      </c>
      <c r="F173" s="174" t="s">
        <v>141</v>
      </c>
      <c r="H173" s="175">
        <v>120</v>
      </c>
      <c r="I173" s="176"/>
      <c r="L173" s="172"/>
      <c r="M173" s="177"/>
      <c r="N173" s="178"/>
      <c r="O173" s="178"/>
      <c r="P173" s="178"/>
      <c r="Q173" s="178"/>
      <c r="R173" s="178"/>
      <c r="S173" s="178"/>
      <c r="T173" s="179"/>
      <c r="AT173" s="173" t="s">
        <v>138</v>
      </c>
      <c r="AU173" s="173" t="s">
        <v>84</v>
      </c>
      <c r="AV173" s="14" t="s">
        <v>136</v>
      </c>
      <c r="AW173" s="14" t="s">
        <v>31</v>
      </c>
      <c r="AX173" s="14" t="s">
        <v>82</v>
      </c>
      <c r="AY173" s="173" t="s">
        <v>129</v>
      </c>
    </row>
    <row r="174" spans="1:65" s="2" customFormat="1" ht="16.5" customHeight="1">
      <c r="A174" s="31"/>
      <c r="B174" s="148"/>
      <c r="C174" s="180" t="s">
        <v>209</v>
      </c>
      <c r="D174" s="180" t="s">
        <v>180</v>
      </c>
      <c r="E174" s="181" t="s">
        <v>210</v>
      </c>
      <c r="F174" s="182" t="s">
        <v>211</v>
      </c>
      <c r="G174" s="183" t="s">
        <v>135</v>
      </c>
      <c r="H174" s="184">
        <v>8</v>
      </c>
      <c r="I174" s="185"/>
      <c r="J174" s="186">
        <f>ROUND(I174*H174,2)</f>
        <v>0</v>
      </c>
      <c r="K174" s="187"/>
      <c r="L174" s="188"/>
      <c r="M174" s="189" t="s">
        <v>1</v>
      </c>
      <c r="N174" s="190" t="s">
        <v>40</v>
      </c>
      <c r="O174" s="57"/>
      <c r="P174" s="159">
        <f>O174*H174</f>
        <v>0</v>
      </c>
      <c r="Q174" s="159">
        <v>0.32705000000000001</v>
      </c>
      <c r="R174" s="159">
        <f>Q174*H174</f>
        <v>2.6164000000000001</v>
      </c>
      <c r="S174" s="159">
        <v>0</v>
      </c>
      <c r="T174" s="16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61" t="s">
        <v>179</v>
      </c>
      <c r="AT174" s="161" t="s">
        <v>180</v>
      </c>
      <c r="AU174" s="161" t="s">
        <v>84</v>
      </c>
      <c r="AY174" s="16" t="s">
        <v>129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6" t="s">
        <v>82</v>
      </c>
      <c r="BK174" s="162">
        <f>ROUND(I174*H174,2)</f>
        <v>0</v>
      </c>
      <c r="BL174" s="16" t="s">
        <v>136</v>
      </c>
      <c r="BM174" s="161" t="s">
        <v>212</v>
      </c>
    </row>
    <row r="175" spans="1:65" s="13" customFormat="1" ht="11.25">
      <c r="B175" s="163"/>
      <c r="D175" s="164" t="s">
        <v>138</v>
      </c>
      <c r="E175" s="165" t="s">
        <v>1</v>
      </c>
      <c r="F175" s="166" t="s">
        <v>213</v>
      </c>
      <c r="H175" s="167">
        <v>8</v>
      </c>
      <c r="I175" s="168"/>
      <c r="L175" s="163"/>
      <c r="M175" s="169"/>
      <c r="N175" s="170"/>
      <c r="O175" s="170"/>
      <c r="P175" s="170"/>
      <c r="Q175" s="170"/>
      <c r="R175" s="170"/>
      <c r="S175" s="170"/>
      <c r="T175" s="171"/>
      <c r="AT175" s="165" t="s">
        <v>138</v>
      </c>
      <c r="AU175" s="165" t="s">
        <v>84</v>
      </c>
      <c r="AV175" s="13" t="s">
        <v>84</v>
      </c>
      <c r="AW175" s="13" t="s">
        <v>31</v>
      </c>
      <c r="AX175" s="13" t="s">
        <v>75</v>
      </c>
      <c r="AY175" s="165" t="s">
        <v>129</v>
      </c>
    </row>
    <row r="176" spans="1:65" s="14" customFormat="1" ht="11.25">
      <c r="B176" s="172"/>
      <c r="D176" s="164" t="s">
        <v>138</v>
      </c>
      <c r="E176" s="173" t="s">
        <v>1</v>
      </c>
      <c r="F176" s="174" t="s">
        <v>141</v>
      </c>
      <c r="H176" s="175">
        <v>8</v>
      </c>
      <c r="I176" s="176"/>
      <c r="L176" s="172"/>
      <c r="M176" s="177"/>
      <c r="N176" s="178"/>
      <c r="O176" s="178"/>
      <c r="P176" s="178"/>
      <c r="Q176" s="178"/>
      <c r="R176" s="178"/>
      <c r="S176" s="178"/>
      <c r="T176" s="179"/>
      <c r="AT176" s="173" t="s">
        <v>138</v>
      </c>
      <c r="AU176" s="173" t="s">
        <v>84</v>
      </c>
      <c r="AV176" s="14" t="s">
        <v>136</v>
      </c>
      <c r="AW176" s="14" t="s">
        <v>31</v>
      </c>
      <c r="AX176" s="14" t="s">
        <v>82</v>
      </c>
      <c r="AY176" s="173" t="s">
        <v>129</v>
      </c>
    </row>
    <row r="177" spans="1:65" s="2" customFormat="1" ht="16.5" customHeight="1">
      <c r="A177" s="31"/>
      <c r="B177" s="148"/>
      <c r="C177" s="180" t="s">
        <v>214</v>
      </c>
      <c r="D177" s="180" t="s">
        <v>180</v>
      </c>
      <c r="E177" s="181" t="s">
        <v>215</v>
      </c>
      <c r="F177" s="247" t="s">
        <v>555</v>
      </c>
      <c r="G177" s="183" t="s">
        <v>135</v>
      </c>
      <c r="H177" s="184">
        <v>43</v>
      </c>
      <c r="I177" s="185"/>
      <c r="J177" s="186">
        <f>ROUND(I177*H177,2)</f>
        <v>0</v>
      </c>
      <c r="K177" s="187"/>
      <c r="L177" s="188"/>
      <c r="M177" s="189" t="s">
        <v>1</v>
      </c>
      <c r="N177" s="190" t="s">
        <v>40</v>
      </c>
      <c r="O177" s="57"/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61" t="s">
        <v>179</v>
      </c>
      <c r="AT177" s="161" t="s">
        <v>180</v>
      </c>
      <c r="AU177" s="161" t="s">
        <v>84</v>
      </c>
      <c r="AY177" s="16" t="s">
        <v>129</v>
      </c>
      <c r="BE177" s="162">
        <f>IF(N177="základní",J177,0)</f>
        <v>0</v>
      </c>
      <c r="BF177" s="162">
        <f>IF(N177="snížená",J177,0)</f>
        <v>0</v>
      </c>
      <c r="BG177" s="162">
        <f>IF(N177="zákl. přenesená",J177,0)</f>
        <v>0</v>
      </c>
      <c r="BH177" s="162">
        <f>IF(N177="sníž. přenesená",J177,0)</f>
        <v>0</v>
      </c>
      <c r="BI177" s="162">
        <f>IF(N177="nulová",J177,0)</f>
        <v>0</v>
      </c>
      <c r="BJ177" s="16" t="s">
        <v>82</v>
      </c>
      <c r="BK177" s="162">
        <f>ROUND(I177*H177,2)</f>
        <v>0</v>
      </c>
      <c r="BL177" s="16" t="s">
        <v>136</v>
      </c>
      <c r="BM177" s="161" t="s">
        <v>216</v>
      </c>
    </row>
    <row r="178" spans="1:65" s="2" customFormat="1" ht="37.9" customHeight="1">
      <c r="A178" s="31"/>
      <c r="B178" s="148"/>
      <c r="C178" s="149" t="s">
        <v>8</v>
      </c>
      <c r="D178" s="149" t="s">
        <v>132</v>
      </c>
      <c r="E178" s="150" t="s">
        <v>217</v>
      </c>
      <c r="F178" s="151" t="s">
        <v>218</v>
      </c>
      <c r="G178" s="152" t="s">
        <v>219</v>
      </c>
      <c r="H178" s="153">
        <v>38.923999999999999</v>
      </c>
      <c r="I178" s="154"/>
      <c r="J178" s="155">
        <f>ROUND(I178*H178,2)</f>
        <v>0</v>
      </c>
      <c r="K178" s="156"/>
      <c r="L178" s="32"/>
      <c r="M178" s="157" t="s">
        <v>1</v>
      </c>
      <c r="N178" s="158" t="s">
        <v>40</v>
      </c>
      <c r="O178" s="57"/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61" t="s">
        <v>136</v>
      </c>
      <c r="AT178" s="161" t="s">
        <v>132</v>
      </c>
      <c r="AU178" s="161" t="s">
        <v>84</v>
      </c>
      <c r="AY178" s="16" t="s">
        <v>129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6" t="s">
        <v>82</v>
      </c>
      <c r="BK178" s="162">
        <f>ROUND(I178*H178,2)</f>
        <v>0</v>
      </c>
      <c r="BL178" s="16" t="s">
        <v>136</v>
      </c>
      <c r="BM178" s="161" t="s">
        <v>220</v>
      </c>
    </row>
    <row r="179" spans="1:65" s="13" customFormat="1" ht="11.25">
      <c r="B179" s="163"/>
      <c r="D179" s="164" t="s">
        <v>138</v>
      </c>
      <c r="E179" s="165" t="s">
        <v>1</v>
      </c>
      <c r="F179" s="166" t="s">
        <v>221</v>
      </c>
      <c r="H179" s="167">
        <v>19.462</v>
      </c>
      <c r="I179" s="168"/>
      <c r="L179" s="163"/>
      <c r="M179" s="169"/>
      <c r="N179" s="170"/>
      <c r="O179" s="170"/>
      <c r="P179" s="170"/>
      <c r="Q179" s="170"/>
      <c r="R179" s="170"/>
      <c r="S179" s="170"/>
      <c r="T179" s="171"/>
      <c r="AT179" s="165" t="s">
        <v>138</v>
      </c>
      <c r="AU179" s="165" t="s">
        <v>84</v>
      </c>
      <c r="AV179" s="13" t="s">
        <v>84</v>
      </c>
      <c r="AW179" s="13" t="s">
        <v>31</v>
      </c>
      <c r="AX179" s="13" t="s">
        <v>75</v>
      </c>
      <c r="AY179" s="165" t="s">
        <v>129</v>
      </c>
    </row>
    <row r="180" spans="1:65" s="13" customFormat="1" ht="11.25">
      <c r="B180" s="163"/>
      <c r="D180" s="164" t="s">
        <v>138</v>
      </c>
      <c r="E180" s="165" t="s">
        <v>1</v>
      </c>
      <c r="F180" s="166" t="s">
        <v>222</v>
      </c>
      <c r="H180" s="167">
        <v>19.462</v>
      </c>
      <c r="I180" s="168"/>
      <c r="L180" s="163"/>
      <c r="M180" s="169"/>
      <c r="N180" s="170"/>
      <c r="O180" s="170"/>
      <c r="P180" s="170"/>
      <c r="Q180" s="170"/>
      <c r="R180" s="170"/>
      <c r="S180" s="170"/>
      <c r="T180" s="171"/>
      <c r="AT180" s="165" t="s">
        <v>138</v>
      </c>
      <c r="AU180" s="165" t="s">
        <v>84</v>
      </c>
      <c r="AV180" s="13" t="s">
        <v>84</v>
      </c>
      <c r="AW180" s="13" t="s">
        <v>31</v>
      </c>
      <c r="AX180" s="13" t="s">
        <v>75</v>
      </c>
      <c r="AY180" s="165" t="s">
        <v>129</v>
      </c>
    </row>
    <row r="181" spans="1:65" s="14" customFormat="1" ht="11.25">
      <c r="B181" s="172"/>
      <c r="D181" s="164" t="s">
        <v>138</v>
      </c>
      <c r="E181" s="173" t="s">
        <v>1</v>
      </c>
      <c r="F181" s="174" t="s">
        <v>141</v>
      </c>
      <c r="H181" s="175">
        <v>38.923999999999999</v>
      </c>
      <c r="I181" s="176"/>
      <c r="L181" s="172"/>
      <c r="M181" s="177"/>
      <c r="N181" s="178"/>
      <c r="O181" s="178"/>
      <c r="P181" s="178"/>
      <c r="Q181" s="178"/>
      <c r="R181" s="178"/>
      <c r="S181" s="178"/>
      <c r="T181" s="179"/>
      <c r="AT181" s="173" t="s">
        <v>138</v>
      </c>
      <c r="AU181" s="173" t="s">
        <v>84</v>
      </c>
      <c r="AV181" s="14" t="s">
        <v>136</v>
      </c>
      <c r="AW181" s="14" t="s">
        <v>31</v>
      </c>
      <c r="AX181" s="14" t="s">
        <v>82</v>
      </c>
      <c r="AY181" s="173" t="s">
        <v>129</v>
      </c>
    </row>
    <row r="182" spans="1:65" s="2" customFormat="1" ht="37.9" customHeight="1">
      <c r="A182" s="31"/>
      <c r="B182" s="148"/>
      <c r="C182" s="149" t="s">
        <v>223</v>
      </c>
      <c r="D182" s="149" t="s">
        <v>132</v>
      </c>
      <c r="E182" s="150" t="s">
        <v>224</v>
      </c>
      <c r="F182" s="151" t="s">
        <v>225</v>
      </c>
      <c r="G182" s="152" t="s">
        <v>219</v>
      </c>
      <c r="H182" s="153">
        <v>30.6</v>
      </c>
      <c r="I182" s="154"/>
      <c r="J182" s="155">
        <f>ROUND(I182*H182,2)</f>
        <v>0</v>
      </c>
      <c r="K182" s="156"/>
      <c r="L182" s="32"/>
      <c r="M182" s="157" t="s">
        <v>1</v>
      </c>
      <c r="N182" s="158" t="s">
        <v>40</v>
      </c>
      <c r="O182" s="57"/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61" t="s">
        <v>136</v>
      </c>
      <c r="AT182" s="161" t="s">
        <v>132</v>
      </c>
      <c r="AU182" s="161" t="s">
        <v>84</v>
      </c>
      <c r="AY182" s="16" t="s">
        <v>129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6" t="s">
        <v>82</v>
      </c>
      <c r="BK182" s="162">
        <f>ROUND(I182*H182,2)</f>
        <v>0</v>
      </c>
      <c r="BL182" s="16" t="s">
        <v>136</v>
      </c>
      <c r="BM182" s="161" t="s">
        <v>226</v>
      </c>
    </row>
    <row r="183" spans="1:65" s="13" customFormat="1" ht="11.25">
      <c r="B183" s="163"/>
      <c r="D183" s="164" t="s">
        <v>138</v>
      </c>
      <c r="E183" s="165" t="s">
        <v>1</v>
      </c>
      <c r="F183" s="166" t="s">
        <v>227</v>
      </c>
      <c r="H183" s="167">
        <v>15.3</v>
      </c>
      <c r="I183" s="168"/>
      <c r="L183" s="163"/>
      <c r="M183" s="169"/>
      <c r="N183" s="170"/>
      <c r="O183" s="170"/>
      <c r="P183" s="170"/>
      <c r="Q183" s="170"/>
      <c r="R183" s="170"/>
      <c r="S183" s="170"/>
      <c r="T183" s="171"/>
      <c r="AT183" s="165" t="s">
        <v>138</v>
      </c>
      <c r="AU183" s="165" t="s">
        <v>84</v>
      </c>
      <c r="AV183" s="13" t="s">
        <v>84</v>
      </c>
      <c r="AW183" s="13" t="s">
        <v>31</v>
      </c>
      <c r="AX183" s="13" t="s">
        <v>75</v>
      </c>
      <c r="AY183" s="165" t="s">
        <v>129</v>
      </c>
    </row>
    <row r="184" spans="1:65" s="13" customFormat="1" ht="11.25">
      <c r="B184" s="163"/>
      <c r="D184" s="164" t="s">
        <v>138</v>
      </c>
      <c r="E184" s="165" t="s">
        <v>1</v>
      </c>
      <c r="F184" s="166" t="s">
        <v>228</v>
      </c>
      <c r="H184" s="167">
        <v>15.3</v>
      </c>
      <c r="I184" s="168"/>
      <c r="L184" s="163"/>
      <c r="M184" s="169"/>
      <c r="N184" s="170"/>
      <c r="O184" s="170"/>
      <c r="P184" s="170"/>
      <c r="Q184" s="170"/>
      <c r="R184" s="170"/>
      <c r="S184" s="170"/>
      <c r="T184" s="171"/>
      <c r="AT184" s="165" t="s">
        <v>138</v>
      </c>
      <c r="AU184" s="165" t="s">
        <v>84</v>
      </c>
      <c r="AV184" s="13" t="s">
        <v>84</v>
      </c>
      <c r="AW184" s="13" t="s">
        <v>31</v>
      </c>
      <c r="AX184" s="13" t="s">
        <v>75</v>
      </c>
      <c r="AY184" s="165" t="s">
        <v>129</v>
      </c>
    </row>
    <row r="185" spans="1:65" s="14" customFormat="1" ht="11.25">
      <c r="B185" s="172"/>
      <c r="D185" s="164" t="s">
        <v>138</v>
      </c>
      <c r="E185" s="173" t="s">
        <v>1</v>
      </c>
      <c r="F185" s="174" t="s">
        <v>141</v>
      </c>
      <c r="H185" s="175">
        <v>30.6</v>
      </c>
      <c r="I185" s="176"/>
      <c r="L185" s="172"/>
      <c r="M185" s="177"/>
      <c r="N185" s="178"/>
      <c r="O185" s="178"/>
      <c r="P185" s="178"/>
      <c r="Q185" s="178"/>
      <c r="R185" s="178"/>
      <c r="S185" s="178"/>
      <c r="T185" s="179"/>
      <c r="AT185" s="173" t="s">
        <v>138</v>
      </c>
      <c r="AU185" s="173" t="s">
        <v>84</v>
      </c>
      <c r="AV185" s="14" t="s">
        <v>136</v>
      </c>
      <c r="AW185" s="14" t="s">
        <v>31</v>
      </c>
      <c r="AX185" s="14" t="s">
        <v>82</v>
      </c>
      <c r="AY185" s="173" t="s">
        <v>129</v>
      </c>
    </row>
    <row r="186" spans="1:65" s="2" customFormat="1" ht="24.2" customHeight="1">
      <c r="A186" s="31"/>
      <c r="B186" s="148"/>
      <c r="C186" s="149" t="s">
        <v>229</v>
      </c>
      <c r="D186" s="149" t="s">
        <v>132</v>
      </c>
      <c r="E186" s="150" t="s">
        <v>230</v>
      </c>
      <c r="F186" s="151" t="s">
        <v>231</v>
      </c>
      <c r="G186" s="152" t="s">
        <v>155</v>
      </c>
      <c r="H186" s="153">
        <v>102</v>
      </c>
      <c r="I186" s="154"/>
      <c r="J186" s="155">
        <f>ROUND(I186*H186,2)</f>
        <v>0</v>
      </c>
      <c r="K186" s="156"/>
      <c r="L186" s="32"/>
      <c r="M186" s="157" t="s">
        <v>1</v>
      </c>
      <c r="N186" s="158" t="s">
        <v>40</v>
      </c>
      <c r="O186" s="57"/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61" t="s">
        <v>136</v>
      </c>
      <c r="AT186" s="161" t="s">
        <v>132</v>
      </c>
      <c r="AU186" s="161" t="s">
        <v>84</v>
      </c>
      <c r="AY186" s="16" t="s">
        <v>129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6" t="s">
        <v>82</v>
      </c>
      <c r="BK186" s="162">
        <f>ROUND(I186*H186,2)</f>
        <v>0</v>
      </c>
      <c r="BL186" s="16" t="s">
        <v>136</v>
      </c>
      <c r="BM186" s="161" t="s">
        <v>232</v>
      </c>
    </row>
    <row r="187" spans="1:65" s="13" customFormat="1" ht="11.25">
      <c r="B187" s="163"/>
      <c r="D187" s="164" t="s">
        <v>138</v>
      </c>
      <c r="E187" s="165" t="s">
        <v>1</v>
      </c>
      <c r="F187" s="166" t="s">
        <v>233</v>
      </c>
      <c r="H187" s="167">
        <v>51</v>
      </c>
      <c r="I187" s="168"/>
      <c r="L187" s="163"/>
      <c r="M187" s="169"/>
      <c r="N187" s="170"/>
      <c r="O187" s="170"/>
      <c r="P187" s="170"/>
      <c r="Q187" s="170"/>
      <c r="R187" s="170"/>
      <c r="S187" s="170"/>
      <c r="T187" s="171"/>
      <c r="AT187" s="165" t="s">
        <v>138</v>
      </c>
      <c r="AU187" s="165" t="s">
        <v>84</v>
      </c>
      <c r="AV187" s="13" t="s">
        <v>84</v>
      </c>
      <c r="AW187" s="13" t="s">
        <v>31</v>
      </c>
      <c r="AX187" s="13" t="s">
        <v>75</v>
      </c>
      <c r="AY187" s="165" t="s">
        <v>129</v>
      </c>
    </row>
    <row r="188" spans="1:65" s="13" customFormat="1" ht="11.25">
      <c r="B188" s="163"/>
      <c r="D188" s="164" t="s">
        <v>138</v>
      </c>
      <c r="E188" s="165" t="s">
        <v>1</v>
      </c>
      <c r="F188" s="166" t="s">
        <v>234</v>
      </c>
      <c r="H188" s="167">
        <v>51</v>
      </c>
      <c r="I188" s="168"/>
      <c r="L188" s="163"/>
      <c r="M188" s="169"/>
      <c r="N188" s="170"/>
      <c r="O188" s="170"/>
      <c r="P188" s="170"/>
      <c r="Q188" s="170"/>
      <c r="R188" s="170"/>
      <c r="S188" s="170"/>
      <c r="T188" s="171"/>
      <c r="AT188" s="165" t="s">
        <v>138</v>
      </c>
      <c r="AU188" s="165" t="s">
        <v>84</v>
      </c>
      <c r="AV188" s="13" t="s">
        <v>84</v>
      </c>
      <c r="AW188" s="13" t="s">
        <v>31</v>
      </c>
      <c r="AX188" s="13" t="s">
        <v>75</v>
      </c>
      <c r="AY188" s="165" t="s">
        <v>129</v>
      </c>
    </row>
    <row r="189" spans="1:65" s="14" customFormat="1" ht="11.25">
      <c r="B189" s="172"/>
      <c r="D189" s="164" t="s">
        <v>138</v>
      </c>
      <c r="E189" s="173" t="s">
        <v>1</v>
      </c>
      <c r="F189" s="174" t="s">
        <v>141</v>
      </c>
      <c r="H189" s="175">
        <v>102</v>
      </c>
      <c r="I189" s="176"/>
      <c r="L189" s="172"/>
      <c r="M189" s="177"/>
      <c r="N189" s="178"/>
      <c r="O189" s="178"/>
      <c r="P189" s="178"/>
      <c r="Q189" s="178"/>
      <c r="R189" s="178"/>
      <c r="S189" s="178"/>
      <c r="T189" s="179"/>
      <c r="AT189" s="173" t="s">
        <v>138</v>
      </c>
      <c r="AU189" s="173" t="s">
        <v>84</v>
      </c>
      <c r="AV189" s="14" t="s">
        <v>136</v>
      </c>
      <c r="AW189" s="14" t="s">
        <v>31</v>
      </c>
      <c r="AX189" s="14" t="s">
        <v>82</v>
      </c>
      <c r="AY189" s="173" t="s">
        <v>129</v>
      </c>
    </row>
    <row r="190" spans="1:65" s="2" customFormat="1" ht="16.5" customHeight="1">
      <c r="A190" s="31"/>
      <c r="B190" s="148"/>
      <c r="C190" s="180" t="s">
        <v>235</v>
      </c>
      <c r="D190" s="180" t="s">
        <v>180</v>
      </c>
      <c r="E190" s="181" t="s">
        <v>236</v>
      </c>
      <c r="F190" s="182" t="s">
        <v>237</v>
      </c>
      <c r="G190" s="183" t="s">
        <v>238</v>
      </c>
      <c r="H190" s="184">
        <v>66.355000000000004</v>
      </c>
      <c r="I190" s="185"/>
      <c r="J190" s="186">
        <f>ROUND(I190*H190,2)</f>
        <v>0</v>
      </c>
      <c r="K190" s="187"/>
      <c r="L190" s="188"/>
      <c r="M190" s="189" t="s">
        <v>1</v>
      </c>
      <c r="N190" s="190" t="s">
        <v>40</v>
      </c>
      <c r="O190" s="57"/>
      <c r="P190" s="159">
        <f>O190*H190</f>
        <v>0</v>
      </c>
      <c r="Q190" s="159">
        <v>1</v>
      </c>
      <c r="R190" s="159">
        <f>Q190*H190</f>
        <v>66.355000000000004</v>
      </c>
      <c r="S190" s="159">
        <v>0</v>
      </c>
      <c r="T190" s="16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61" t="s">
        <v>179</v>
      </c>
      <c r="AT190" s="161" t="s">
        <v>180</v>
      </c>
      <c r="AU190" s="161" t="s">
        <v>84</v>
      </c>
      <c r="AY190" s="16" t="s">
        <v>129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6" t="s">
        <v>82</v>
      </c>
      <c r="BK190" s="162">
        <f>ROUND(I190*H190,2)</f>
        <v>0</v>
      </c>
      <c r="BL190" s="16" t="s">
        <v>136</v>
      </c>
      <c r="BM190" s="161" t="s">
        <v>239</v>
      </c>
    </row>
    <row r="191" spans="1:65" s="13" customFormat="1" ht="11.25">
      <c r="B191" s="163"/>
      <c r="D191" s="164" t="s">
        <v>138</v>
      </c>
      <c r="E191" s="165" t="s">
        <v>1</v>
      </c>
      <c r="F191" s="166" t="s">
        <v>240</v>
      </c>
      <c r="H191" s="167">
        <v>27.54</v>
      </c>
      <c r="I191" s="168"/>
      <c r="L191" s="163"/>
      <c r="M191" s="169"/>
      <c r="N191" s="170"/>
      <c r="O191" s="170"/>
      <c r="P191" s="170"/>
      <c r="Q191" s="170"/>
      <c r="R191" s="170"/>
      <c r="S191" s="170"/>
      <c r="T191" s="171"/>
      <c r="AT191" s="165" t="s">
        <v>138</v>
      </c>
      <c r="AU191" s="165" t="s">
        <v>84</v>
      </c>
      <c r="AV191" s="13" t="s">
        <v>84</v>
      </c>
      <c r="AW191" s="13" t="s">
        <v>31</v>
      </c>
      <c r="AX191" s="13" t="s">
        <v>75</v>
      </c>
      <c r="AY191" s="165" t="s">
        <v>129</v>
      </c>
    </row>
    <row r="192" spans="1:65" s="13" customFormat="1" ht="11.25">
      <c r="B192" s="163"/>
      <c r="D192" s="164" t="s">
        <v>138</v>
      </c>
      <c r="E192" s="165" t="s">
        <v>1</v>
      </c>
      <c r="F192" s="166" t="s">
        <v>241</v>
      </c>
      <c r="H192" s="167">
        <v>27.54</v>
      </c>
      <c r="I192" s="168"/>
      <c r="L192" s="163"/>
      <c r="M192" s="169"/>
      <c r="N192" s="170"/>
      <c r="O192" s="170"/>
      <c r="P192" s="170"/>
      <c r="Q192" s="170"/>
      <c r="R192" s="170"/>
      <c r="S192" s="170"/>
      <c r="T192" s="171"/>
      <c r="AT192" s="165" t="s">
        <v>138</v>
      </c>
      <c r="AU192" s="165" t="s">
        <v>84</v>
      </c>
      <c r="AV192" s="13" t="s">
        <v>84</v>
      </c>
      <c r="AW192" s="13" t="s">
        <v>31</v>
      </c>
      <c r="AX192" s="13" t="s">
        <v>75</v>
      </c>
      <c r="AY192" s="165" t="s">
        <v>129</v>
      </c>
    </row>
    <row r="193" spans="1:65" s="13" customFormat="1" ht="11.25">
      <c r="B193" s="163"/>
      <c r="D193" s="164" t="s">
        <v>138</v>
      </c>
      <c r="E193" s="165" t="s">
        <v>1</v>
      </c>
      <c r="F193" s="166" t="s">
        <v>242</v>
      </c>
      <c r="H193" s="167">
        <v>11.275</v>
      </c>
      <c r="I193" s="168"/>
      <c r="L193" s="163"/>
      <c r="M193" s="169"/>
      <c r="N193" s="170"/>
      <c r="O193" s="170"/>
      <c r="P193" s="170"/>
      <c r="Q193" s="170"/>
      <c r="R193" s="170"/>
      <c r="S193" s="170"/>
      <c r="T193" s="171"/>
      <c r="AT193" s="165" t="s">
        <v>138</v>
      </c>
      <c r="AU193" s="165" t="s">
        <v>84</v>
      </c>
      <c r="AV193" s="13" t="s">
        <v>84</v>
      </c>
      <c r="AW193" s="13" t="s">
        <v>31</v>
      </c>
      <c r="AX193" s="13" t="s">
        <v>75</v>
      </c>
      <c r="AY193" s="165" t="s">
        <v>129</v>
      </c>
    </row>
    <row r="194" spans="1:65" s="14" customFormat="1" ht="11.25">
      <c r="B194" s="172"/>
      <c r="D194" s="164" t="s">
        <v>138</v>
      </c>
      <c r="E194" s="173" t="s">
        <v>1</v>
      </c>
      <c r="F194" s="174" t="s">
        <v>141</v>
      </c>
      <c r="H194" s="175">
        <v>66.355000000000004</v>
      </c>
      <c r="I194" s="176"/>
      <c r="L194" s="172"/>
      <c r="M194" s="177"/>
      <c r="N194" s="178"/>
      <c r="O194" s="178"/>
      <c r="P194" s="178"/>
      <c r="Q194" s="178"/>
      <c r="R194" s="178"/>
      <c r="S194" s="178"/>
      <c r="T194" s="179"/>
      <c r="AT194" s="173" t="s">
        <v>138</v>
      </c>
      <c r="AU194" s="173" t="s">
        <v>84</v>
      </c>
      <c r="AV194" s="14" t="s">
        <v>136</v>
      </c>
      <c r="AW194" s="14" t="s">
        <v>31</v>
      </c>
      <c r="AX194" s="14" t="s">
        <v>82</v>
      </c>
      <c r="AY194" s="173" t="s">
        <v>129</v>
      </c>
    </row>
    <row r="195" spans="1:65" s="2" customFormat="1" ht="16.5" customHeight="1">
      <c r="A195" s="31"/>
      <c r="B195" s="148"/>
      <c r="C195" s="180" t="s">
        <v>243</v>
      </c>
      <c r="D195" s="180" t="s">
        <v>180</v>
      </c>
      <c r="E195" s="181" t="s">
        <v>244</v>
      </c>
      <c r="F195" s="182" t="s">
        <v>245</v>
      </c>
      <c r="G195" s="183" t="s">
        <v>155</v>
      </c>
      <c r="H195" s="184">
        <v>120</v>
      </c>
      <c r="I195" s="185"/>
      <c r="J195" s="186">
        <f>ROUND(I195*H195,2)</f>
        <v>0</v>
      </c>
      <c r="K195" s="187"/>
      <c r="L195" s="188"/>
      <c r="M195" s="189" t="s">
        <v>1</v>
      </c>
      <c r="N195" s="190" t="s">
        <v>40</v>
      </c>
      <c r="O195" s="57"/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61" t="s">
        <v>179</v>
      </c>
      <c r="AT195" s="161" t="s">
        <v>180</v>
      </c>
      <c r="AU195" s="161" t="s">
        <v>84</v>
      </c>
      <c r="AY195" s="16" t="s">
        <v>129</v>
      </c>
      <c r="BE195" s="162">
        <f>IF(N195="základní",J195,0)</f>
        <v>0</v>
      </c>
      <c r="BF195" s="162">
        <f>IF(N195="snížená",J195,0)</f>
        <v>0</v>
      </c>
      <c r="BG195" s="162">
        <f>IF(N195="zákl. přenesená",J195,0)</f>
        <v>0</v>
      </c>
      <c r="BH195" s="162">
        <f>IF(N195="sníž. přenesená",J195,0)</f>
        <v>0</v>
      </c>
      <c r="BI195" s="162">
        <f>IF(N195="nulová",J195,0)</f>
        <v>0</v>
      </c>
      <c r="BJ195" s="16" t="s">
        <v>82</v>
      </c>
      <c r="BK195" s="162">
        <f>ROUND(I195*H195,2)</f>
        <v>0</v>
      </c>
      <c r="BL195" s="16" t="s">
        <v>136</v>
      </c>
      <c r="BM195" s="161" t="s">
        <v>246</v>
      </c>
    </row>
    <row r="196" spans="1:65" s="13" customFormat="1" ht="11.25">
      <c r="B196" s="163"/>
      <c r="D196" s="164" t="s">
        <v>138</v>
      </c>
      <c r="E196" s="165" t="s">
        <v>1</v>
      </c>
      <c r="F196" s="166" t="s">
        <v>247</v>
      </c>
      <c r="H196" s="167">
        <v>60</v>
      </c>
      <c r="I196" s="168"/>
      <c r="L196" s="163"/>
      <c r="M196" s="169"/>
      <c r="N196" s="170"/>
      <c r="O196" s="170"/>
      <c r="P196" s="170"/>
      <c r="Q196" s="170"/>
      <c r="R196" s="170"/>
      <c r="S196" s="170"/>
      <c r="T196" s="171"/>
      <c r="AT196" s="165" t="s">
        <v>138</v>
      </c>
      <c r="AU196" s="165" t="s">
        <v>84</v>
      </c>
      <c r="AV196" s="13" t="s">
        <v>84</v>
      </c>
      <c r="AW196" s="13" t="s">
        <v>31</v>
      </c>
      <c r="AX196" s="13" t="s">
        <v>75</v>
      </c>
      <c r="AY196" s="165" t="s">
        <v>129</v>
      </c>
    </row>
    <row r="197" spans="1:65" s="13" customFormat="1" ht="11.25">
      <c r="B197" s="163"/>
      <c r="D197" s="164" t="s">
        <v>138</v>
      </c>
      <c r="E197" s="165" t="s">
        <v>1</v>
      </c>
      <c r="F197" s="166" t="s">
        <v>248</v>
      </c>
      <c r="H197" s="167">
        <v>60</v>
      </c>
      <c r="I197" s="168"/>
      <c r="L197" s="163"/>
      <c r="M197" s="169"/>
      <c r="N197" s="170"/>
      <c r="O197" s="170"/>
      <c r="P197" s="170"/>
      <c r="Q197" s="170"/>
      <c r="R197" s="170"/>
      <c r="S197" s="170"/>
      <c r="T197" s="171"/>
      <c r="AT197" s="165" t="s">
        <v>138</v>
      </c>
      <c r="AU197" s="165" t="s">
        <v>84</v>
      </c>
      <c r="AV197" s="13" t="s">
        <v>84</v>
      </c>
      <c r="AW197" s="13" t="s">
        <v>31</v>
      </c>
      <c r="AX197" s="13" t="s">
        <v>75</v>
      </c>
      <c r="AY197" s="165" t="s">
        <v>129</v>
      </c>
    </row>
    <row r="198" spans="1:65" s="14" customFormat="1" ht="11.25">
      <c r="B198" s="172"/>
      <c r="D198" s="164" t="s">
        <v>138</v>
      </c>
      <c r="E198" s="173" t="s">
        <v>1</v>
      </c>
      <c r="F198" s="174" t="s">
        <v>141</v>
      </c>
      <c r="H198" s="175">
        <v>120</v>
      </c>
      <c r="I198" s="176"/>
      <c r="L198" s="172"/>
      <c r="M198" s="177"/>
      <c r="N198" s="178"/>
      <c r="O198" s="178"/>
      <c r="P198" s="178"/>
      <c r="Q198" s="178"/>
      <c r="R198" s="178"/>
      <c r="S198" s="178"/>
      <c r="T198" s="179"/>
      <c r="AT198" s="173" t="s">
        <v>138</v>
      </c>
      <c r="AU198" s="173" t="s">
        <v>84</v>
      </c>
      <c r="AV198" s="14" t="s">
        <v>136</v>
      </c>
      <c r="AW198" s="14" t="s">
        <v>31</v>
      </c>
      <c r="AX198" s="14" t="s">
        <v>82</v>
      </c>
      <c r="AY198" s="173" t="s">
        <v>129</v>
      </c>
    </row>
    <row r="199" spans="1:65" s="2" customFormat="1" ht="37.9" customHeight="1">
      <c r="A199" s="31"/>
      <c r="B199" s="148"/>
      <c r="C199" s="149" t="s">
        <v>249</v>
      </c>
      <c r="D199" s="149" t="s">
        <v>132</v>
      </c>
      <c r="E199" s="150" t="s">
        <v>250</v>
      </c>
      <c r="F199" s="151" t="s">
        <v>251</v>
      </c>
      <c r="G199" s="152" t="s">
        <v>219</v>
      </c>
      <c r="H199" s="153">
        <v>128.92400000000001</v>
      </c>
      <c r="I199" s="154"/>
      <c r="J199" s="155">
        <f>ROUND(I199*H199,2)</f>
        <v>0</v>
      </c>
      <c r="K199" s="156"/>
      <c r="L199" s="32"/>
      <c r="M199" s="157" t="s">
        <v>1</v>
      </c>
      <c r="N199" s="158" t="s">
        <v>40</v>
      </c>
      <c r="O199" s="57"/>
      <c r="P199" s="159">
        <f>O199*H199</f>
        <v>0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61" t="s">
        <v>136</v>
      </c>
      <c r="AT199" s="161" t="s">
        <v>132</v>
      </c>
      <c r="AU199" s="161" t="s">
        <v>84</v>
      </c>
      <c r="AY199" s="16" t="s">
        <v>129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6" t="s">
        <v>82</v>
      </c>
      <c r="BK199" s="162">
        <f>ROUND(I199*H199,2)</f>
        <v>0</v>
      </c>
      <c r="BL199" s="16" t="s">
        <v>136</v>
      </c>
      <c r="BM199" s="161" t="s">
        <v>252</v>
      </c>
    </row>
    <row r="200" spans="1:65" s="13" customFormat="1" ht="11.25">
      <c r="B200" s="163"/>
      <c r="D200" s="164" t="s">
        <v>138</v>
      </c>
      <c r="E200" s="165" t="s">
        <v>1</v>
      </c>
      <c r="F200" s="166" t="s">
        <v>253</v>
      </c>
      <c r="H200" s="167">
        <v>19.462</v>
      </c>
      <c r="I200" s="168"/>
      <c r="L200" s="163"/>
      <c r="M200" s="169"/>
      <c r="N200" s="170"/>
      <c r="O200" s="170"/>
      <c r="P200" s="170"/>
      <c r="Q200" s="170"/>
      <c r="R200" s="170"/>
      <c r="S200" s="170"/>
      <c r="T200" s="171"/>
      <c r="AT200" s="165" t="s">
        <v>138</v>
      </c>
      <c r="AU200" s="165" t="s">
        <v>84</v>
      </c>
      <c r="AV200" s="13" t="s">
        <v>84</v>
      </c>
      <c r="AW200" s="13" t="s">
        <v>31</v>
      </c>
      <c r="AX200" s="13" t="s">
        <v>75</v>
      </c>
      <c r="AY200" s="165" t="s">
        <v>129</v>
      </c>
    </row>
    <row r="201" spans="1:65" s="13" customFormat="1" ht="11.25">
      <c r="B201" s="163"/>
      <c r="D201" s="164" t="s">
        <v>138</v>
      </c>
      <c r="E201" s="165" t="s">
        <v>1</v>
      </c>
      <c r="F201" s="166" t="s">
        <v>254</v>
      </c>
      <c r="H201" s="167">
        <v>19.462</v>
      </c>
      <c r="I201" s="168"/>
      <c r="L201" s="163"/>
      <c r="M201" s="169"/>
      <c r="N201" s="170"/>
      <c r="O201" s="170"/>
      <c r="P201" s="170"/>
      <c r="Q201" s="170"/>
      <c r="R201" s="170"/>
      <c r="S201" s="170"/>
      <c r="T201" s="171"/>
      <c r="AT201" s="165" t="s">
        <v>138</v>
      </c>
      <c r="AU201" s="165" t="s">
        <v>84</v>
      </c>
      <c r="AV201" s="13" t="s">
        <v>84</v>
      </c>
      <c r="AW201" s="13" t="s">
        <v>31</v>
      </c>
      <c r="AX201" s="13" t="s">
        <v>75</v>
      </c>
      <c r="AY201" s="165" t="s">
        <v>129</v>
      </c>
    </row>
    <row r="202" spans="1:65" s="13" customFormat="1" ht="11.25">
      <c r="B202" s="163"/>
      <c r="D202" s="164" t="s">
        <v>138</v>
      </c>
      <c r="E202" s="165" t="s">
        <v>1</v>
      </c>
      <c r="F202" s="166" t="s">
        <v>255</v>
      </c>
      <c r="H202" s="167">
        <v>30</v>
      </c>
      <c r="I202" s="168"/>
      <c r="L202" s="163"/>
      <c r="M202" s="169"/>
      <c r="N202" s="170"/>
      <c r="O202" s="170"/>
      <c r="P202" s="170"/>
      <c r="Q202" s="170"/>
      <c r="R202" s="170"/>
      <c r="S202" s="170"/>
      <c r="T202" s="171"/>
      <c r="AT202" s="165" t="s">
        <v>138</v>
      </c>
      <c r="AU202" s="165" t="s">
        <v>84</v>
      </c>
      <c r="AV202" s="13" t="s">
        <v>84</v>
      </c>
      <c r="AW202" s="13" t="s">
        <v>31</v>
      </c>
      <c r="AX202" s="13" t="s">
        <v>75</v>
      </c>
      <c r="AY202" s="165" t="s">
        <v>129</v>
      </c>
    </row>
    <row r="203" spans="1:65" s="13" customFormat="1" ht="11.25">
      <c r="B203" s="163"/>
      <c r="D203" s="164" t="s">
        <v>138</v>
      </c>
      <c r="E203" s="165" t="s">
        <v>1</v>
      </c>
      <c r="F203" s="166" t="s">
        <v>256</v>
      </c>
      <c r="H203" s="167">
        <v>60</v>
      </c>
      <c r="I203" s="168"/>
      <c r="L203" s="163"/>
      <c r="M203" s="169"/>
      <c r="N203" s="170"/>
      <c r="O203" s="170"/>
      <c r="P203" s="170"/>
      <c r="Q203" s="170"/>
      <c r="R203" s="170"/>
      <c r="S203" s="170"/>
      <c r="T203" s="171"/>
      <c r="AT203" s="165" t="s">
        <v>138</v>
      </c>
      <c r="AU203" s="165" t="s">
        <v>84</v>
      </c>
      <c r="AV203" s="13" t="s">
        <v>84</v>
      </c>
      <c r="AW203" s="13" t="s">
        <v>31</v>
      </c>
      <c r="AX203" s="13" t="s">
        <v>75</v>
      </c>
      <c r="AY203" s="165" t="s">
        <v>129</v>
      </c>
    </row>
    <row r="204" spans="1:65" s="14" customFormat="1" ht="11.25">
      <c r="B204" s="172"/>
      <c r="D204" s="164" t="s">
        <v>138</v>
      </c>
      <c r="E204" s="173" t="s">
        <v>1</v>
      </c>
      <c r="F204" s="174" t="s">
        <v>141</v>
      </c>
      <c r="H204" s="175">
        <v>128.92400000000001</v>
      </c>
      <c r="I204" s="176"/>
      <c r="L204" s="172"/>
      <c r="M204" s="177"/>
      <c r="N204" s="178"/>
      <c r="O204" s="178"/>
      <c r="P204" s="178"/>
      <c r="Q204" s="178"/>
      <c r="R204" s="178"/>
      <c r="S204" s="178"/>
      <c r="T204" s="179"/>
      <c r="AT204" s="173" t="s">
        <v>138</v>
      </c>
      <c r="AU204" s="173" t="s">
        <v>84</v>
      </c>
      <c r="AV204" s="14" t="s">
        <v>136</v>
      </c>
      <c r="AW204" s="14" t="s">
        <v>31</v>
      </c>
      <c r="AX204" s="14" t="s">
        <v>82</v>
      </c>
      <c r="AY204" s="173" t="s">
        <v>129</v>
      </c>
    </row>
    <row r="205" spans="1:65" s="2" customFormat="1" ht="16.5" customHeight="1">
      <c r="A205" s="31"/>
      <c r="B205" s="148"/>
      <c r="C205" s="180" t="s">
        <v>7</v>
      </c>
      <c r="D205" s="180" t="s">
        <v>180</v>
      </c>
      <c r="E205" s="181" t="s">
        <v>257</v>
      </c>
      <c r="F205" s="182" t="s">
        <v>258</v>
      </c>
      <c r="G205" s="183" t="s">
        <v>238</v>
      </c>
      <c r="H205" s="184">
        <v>217.17099999999999</v>
      </c>
      <c r="I205" s="185"/>
      <c r="J205" s="186">
        <f>ROUND(I205*H205,2)</f>
        <v>0</v>
      </c>
      <c r="K205" s="187"/>
      <c r="L205" s="188"/>
      <c r="M205" s="189" t="s">
        <v>1</v>
      </c>
      <c r="N205" s="190" t="s">
        <v>40</v>
      </c>
      <c r="O205" s="57"/>
      <c r="P205" s="159">
        <f>O205*H205</f>
        <v>0</v>
      </c>
      <c r="Q205" s="159">
        <v>1</v>
      </c>
      <c r="R205" s="159">
        <f>Q205*H205</f>
        <v>217.17099999999999</v>
      </c>
      <c r="S205" s="159">
        <v>0</v>
      </c>
      <c r="T205" s="160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61" t="s">
        <v>179</v>
      </c>
      <c r="AT205" s="161" t="s">
        <v>180</v>
      </c>
      <c r="AU205" s="161" t="s">
        <v>84</v>
      </c>
      <c r="AY205" s="16" t="s">
        <v>129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6" t="s">
        <v>82</v>
      </c>
      <c r="BK205" s="162">
        <f>ROUND(I205*H205,2)</f>
        <v>0</v>
      </c>
      <c r="BL205" s="16" t="s">
        <v>136</v>
      </c>
      <c r="BM205" s="161" t="s">
        <v>259</v>
      </c>
    </row>
    <row r="206" spans="1:65" s="13" customFormat="1" ht="11.25">
      <c r="B206" s="163"/>
      <c r="D206" s="164" t="s">
        <v>138</v>
      </c>
      <c r="E206" s="165" t="s">
        <v>1</v>
      </c>
      <c r="F206" s="166" t="s">
        <v>260</v>
      </c>
      <c r="H206" s="167">
        <v>117.17100000000001</v>
      </c>
      <c r="I206" s="168"/>
      <c r="L206" s="163"/>
      <c r="M206" s="169"/>
      <c r="N206" s="170"/>
      <c r="O206" s="170"/>
      <c r="P206" s="170"/>
      <c r="Q206" s="170"/>
      <c r="R206" s="170"/>
      <c r="S206" s="170"/>
      <c r="T206" s="171"/>
      <c r="AT206" s="165" t="s">
        <v>138</v>
      </c>
      <c r="AU206" s="165" t="s">
        <v>84</v>
      </c>
      <c r="AV206" s="13" t="s">
        <v>84</v>
      </c>
      <c r="AW206" s="13" t="s">
        <v>31</v>
      </c>
      <c r="AX206" s="13" t="s">
        <v>75</v>
      </c>
      <c r="AY206" s="165" t="s">
        <v>129</v>
      </c>
    </row>
    <row r="207" spans="1:65" s="13" customFormat="1" ht="11.25">
      <c r="B207" s="163"/>
      <c r="D207" s="164" t="s">
        <v>138</v>
      </c>
      <c r="E207" s="165" t="s">
        <v>1</v>
      </c>
      <c r="F207" s="166" t="s">
        <v>261</v>
      </c>
      <c r="H207" s="167">
        <v>100</v>
      </c>
      <c r="I207" s="168"/>
      <c r="L207" s="163"/>
      <c r="M207" s="169"/>
      <c r="N207" s="170"/>
      <c r="O207" s="170"/>
      <c r="P207" s="170"/>
      <c r="Q207" s="170"/>
      <c r="R207" s="170"/>
      <c r="S207" s="170"/>
      <c r="T207" s="171"/>
      <c r="AT207" s="165" t="s">
        <v>138</v>
      </c>
      <c r="AU207" s="165" t="s">
        <v>84</v>
      </c>
      <c r="AV207" s="13" t="s">
        <v>84</v>
      </c>
      <c r="AW207" s="13" t="s">
        <v>31</v>
      </c>
      <c r="AX207" s="13" t="s">
        <v>75</v>
      </c>
      <c r="AY207" s="165" t="s">
        <v>129</v>
      </c>
    </row>
    <row r="208" spans="1:65" s="14" customFormat="1" ht="11.25">
      <c r="B208" s="172"/>
      <c r="D208" s="164" t="s">
        <v>138</v>
      </c>
      <c r="E208" s="173" t="s">
        <v>1</v>
      </c>
      <c r="F208" s="174" t="s">
        <v>141</v>
      </c>
      <c r="H208" s="175">
        <v>217.17099999999999</v>
      </c>
      <c r="I208" s="176"/>
      <c r="L208" s="172"/>
      <c r="M208" s="177"/>
      <c r="N208" s="178"/>
      <c r="O208" s="178"/>
      <c r="P208" s="178"/>
      <c r="Q208" s="178"/>
      <c r="R208" s="178"/>
      <c r="S208" s="178"/>
      <c r="T208" s="179"/>
      <c r="AT208" s="173" t="s">
        <v>138</v>
      </c>
      <c r="AU208" s="173" t="s">
        <v>84</v>
      </c>
      <c r="AV208" s="14" t="s">
        <v>136</v>
      </c>
      <c r="AW208" s="14" t="s">
        <v>31</v>
      </c>
      <c r="AX208" s="14" t="s">
        <v>82</v>
      </c>
      <c r="AY208" s="173" t="s">
        <v>129</v>
      </c>
    </row>
    <row r="209" spans="1:65" s="2" customFormat="1" ht="37.9" customHeight="1">
      <c r="A209" s="31"/>
      <c r="B209" s="148"/>
      <c r="C209" s="149" t="s">
        <v>262</v>
      </c>
      <c r="D209" s="149" t="s">
        <v>132</v>
      </c>
      <c r="E209" s="150" t="s">
        <v>263</v>
      </c>
      <c r="F209" s="151" t="s">
        <v>264</v>
      </c>
      <c r="G209" s="152" t="s">
        <v>265</v>
      </c>
      <c r="H209" s="153">
        <v>0.25</v>
      </c>
      <c r="I209" s="154"/>
      <c r="J209" s="155">
        <f>ROUND(I209*H209,2)</f>
        <v>0</v>
      </c>
      <c r="K209" s="156"/>
      <c r="L209" s="32"/>
      <c r="M209" s="157" t="s">
        <v>1</v>
      </c>
      <c r="N209" s="158" t="s">
        <v>40</v>
      </c>
      <c r="O209" s="57"/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61" t="s">
        <v>136</v>
      </c>
      <c r="AT209" s="161" t="s">
        <v>132</v>
      </c>
      <c r="AU209" s="161" t="s">
        <v>84</v>
      </c>
      <c r="AY209" s="16" t="s">
        <v>129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6" t="s">
        <v>82</v>
      </c>
      <c r="BK209" s="162">
        <f>ROUND(I209*H209,2)</f>
        <v>0</v>
      </c>
      <c r="BL209" s="16" t="s">
        <v>136</v>
      </c>
      <c r="BM209" s="161" t="s">
        <v>266</v>
      </c>
    </row>
    <row r="210" spans="1:65" s="13" customFormat="1" ht="11.25">
      <c r="B210" s="163"/>
      <c r="D210" s="164" t="s">
        <v>138</v>
      </c>
      <c r="E210" s="165" t="s">
        <v>1</v>
      </c>
      <c r="F210" s="166" t="s">
        <v>267</v>
      </c>
      <c r="H210" s="167">
        <v>0.25</v>
      </c>
      <c r="I210" s="168"/>
      <c r="L210" s="163"/>
      <c r="M210" s="169"/>
      <c r="N210" s="170"/>
      <c r="O210" s="170"/>
      <c r="P210" s="170"/>
      <c r="Q210" s="170"/>
      <c r="R210" s="170"/>
      <c r="S210" s="170"/>
      <c r="T210" s="171"/>
      <c r="AT210" s="165" t="s">
        <v>138</v>
      </c>
      <c r="AU210" s="165" t="s">
        <v>84</v>
      </c>
      <c r="AV210" s="13" t="s">
        <v>84</v>
      </c>
      <c r="AW210" s="13" t="s">
        <v>31</v>
      </c>
      <c r="AX210" s="13" t="s">
        <v>75</v>
      </c>
      <c r="AY210" s="165" t="s">
        <v>129</v>
      </c>
    </row>
    <row r="211" spans="1:65" s="14" customFormat="1" ht="11.25">
      <c r="B211" s="172"/>
      <c r="D211" s="164" t="s">
        <v>138</v>
      </c>
      <c r="E211" s="173" t="s">
        <v>1</v>
      </c>
      <c r="F211" s="174" t="s">
        <v>141</v>
      </c>
      <c r="H211" s="175">
        <v>0.25</v>
      </c>
      <c r="I211" s="176"/>
      <c r="L211" s="172"/>
      <c r="M211" s="177"/>
      <c r="N211" s="178"/>
      <c r="O211" s="178"/>
      <c r="P211" s="178"/>
      <c r="Q211" s="178"/>
      <c r="R211" s="178"/>
      <c r="S211" s="178"/>
      <c r="T211" s="179"/>
      <c r="AT211" s="173" t="s">
        <v>138</v>
      </c>
      <c r="AU211" s="173" t="s">
        <v>84</v>
      </c>
      <c r="AV211" s="14" t="s">
        <v>136</v>
      </c>
      <c r="AW211" s="14" t="s">
        <v>31</v>
      </c>
      <c r="AX211" s="14" t="s">
        <v>82</v>
      </c>
      <c r="AY211" s="173" t="s">
        <v>129</v>
      </c>
    </row>
    <row r="212" spans="1:65" s="2" customFormat="1" ht="37.9" customHeight="1">
      <c r="A212" s="31"/>
      <c r="B212" s="148"/>
      <c r="C212" s="149" t="s">
        <v>268</v>
      </c>
      <c r="D212" s="149" t="s">
        <v>132</v>
      </c>
      <c r="E212" s="150" t="s">
        <v>269</v>
      </c>
      <c r="F212" s="151" t="s">
        <v>270</v>
      </c>
      <c r="G212" s="152" t="s">
        <v>265</v>
      </c>
      <c r="H212" s="153">
        <v>1.75</v>
      </c>
      <c r="I212" s="154"/>
      <c r="J212" s="155">
        <f>ROUND(I212*H212,2)</f>
        <v>0</v>
      </c>
      <c r="K212" s="156"/>
      <c r="L212" s="32"/>
      <c r="M212" s="157" t="s">
        <v>1</v>
      </c>
      <c r="N212" s="158" t="s">
        <v>40</v>
      </c>
      <c r="O212" s="57"/>
      <c r="P212" s="159">
        <f>O212*H212</f>
        <v>0</v>
      </c>
      <c r="Q212" s="159">
        <v>0</v>
      </c>
      <c r="R212" s="159">
        <f>Q212*H212</f>
        <v>0</v>
      </c>
      <c r="S212" s="159">
        <v>0</v>
      </c>
      <c r="T212" s="160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61" t="s">
        <v>136</v>
      </c>
      <c r="AT212" s="161" t="s">
        <v>132</v>
      </c>
      <c r="AU212" s="161" t="s">
        <v>84</v>
      </c>
      <c r="AY212" s="16" t="s">
        <v>129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16" t="s">
        <v>82</v>
      </c>
      <c r="BK212" s="162">
        <f>ROUND(I212*H212,2)</f>
        <v>0</v>
      </c>
      <c r="BL212" s="16" t="s">
        <v>136</v>
      </c>
      <c r="BM212" s="161" t="s">
        <v>271</v>
      </c>
    </row>
    <row r="213" spans="1:65" s="13" customFormat="1" ht="11.25">
      <c r="B213" s="163"/>
      <c r="D213" s="164" t="s">
        <v>138</v>
      </c>
      <c r="E213" s="165" t="s">
        <v>1</v>
      </c>
      <c r="F213" s="166" t="s">
        <v>267</v>
      </c>
      <c r="H213" s="167">
        <v>0.25</v>
      </c>
      <c r="I213" s="168"/>
      <c r="L213" s="163"/>
      <c r="M213" s="169"/>
      <c r="N213" s="170"/>
      <c r="O213" s="170"/>
      <c r="P213" s="170"/>
      <c r="Q213" s="170"/>
      <c r="R213" s="170"/>
      <c r="S213" s="170"/>
      <c r="T213" s="171"/>
      <c r="AT213" s="165" t="s">
        <v>138</v>
      </c>
      <c r="AU213" s="165" t="s">
        <v>84</v>
      </c>
      <c r="AV213" s="13" t="s">
        <v>84</v>
      </c>
      <c r="AW213" s="13" t="s">
        <v>31</v>
      </c>
      <c r="AX213" s="13" t="s">
        <v>75</v>
      </c>
      <c r="AY213" s="165" t="s">
        <v>129</v>
      </c>
    </row>
    <row r="214" spans="1:65" s="13" customFormat="1" ht="11.25">
      <c r="B214" s="163"/>
      <c r="D214" s="164" t="s">
        <v>138</v>
      </c>
      <c r="E214" s="165" t="s">
        <v>1</v>
      </c>
      <c r="F214" s="166" t="s">
        <v>272</v>
      </c>
      <c r="H214" s="167">
        <v>1.5</v>
      </c>
      <c r="I214" s="168"/>
      <c r="L214" s="163"/>
      <c r="M214" s="169"/>
      <c r="N214" s="170"/>
      <c r="O214" s="170"/>
      <c r="P214" s="170"/>
      <c r="Q214" s="170"/>
      <c r="R214" s="170"/>
      <c r="S214" s="170"/>
      <c r="T214" s="171"/>
      <c r="AT214" s="165" t="s">
        <v>138</v>
      </c>
      <c r="AU214" s="165" t="s">
        <v>84</v>
      </c>
      <c r="AV214" s="13" t="s">
        <v>84</v>
      </c>
      <c r="AW214" s="13" t="s">
        <v>31</v>
      </c>
      <c r="AX214" s="13" t="s">
        <v>75</v>
      </c>
      <c r="AY214" s="165" t="s">
        <v>129</v>
      </c>
    </row>
    <row r="215" spans="1:65" s="14" customFormat="1" ht="11.25">
      <c r="B215" s="172"/>
      <c r="D215" s="164" t="s">
        <v>138</v>
      </c>
      <c r="E215" s="173" t="s">
        <v>1</v>
      </c>
      <c r="F215" s="174" t="s">
        <v>141</v>
      </c>
      <c r="H215" s="175">
        <v>1.75</v>
      </c>
      <c r="I215" s="176"/>
      <c r="L215" s="172"/>
      <c r="M215" s="177"/>
      <c r="N215" s="178"/>
      <c r="O215" s="178"/>
      <c r="P215" s="178"/>
      <c r="Q215" s="178"/>
      <c r="R215" s="178"/>
      <c r="S215" s="178"/>
      <c r="T215" s="179"/>
      <c r="AT215" s="173" t="s">
        <v>138</v>
      </c>
      <c r="AU215" s="173" t="s">
        <v>84</v>
      </c>
      <c r="AV215" s="14" t="s">
        <v>136</v>
      </c>
      <c r="AW215" s="14" t="s">
        <v>31</v>
      </c>
      <c r="AX215" s="14" t="s">
        <v>82</v>
      </c>
      <c r="AY215" s="173" t="s">
        <v>129</v>
      </c>
    </row>
    <row r="216" spans="1:65" s="2" customFormat="1" ht="33" customHeight="1">
      <c r="A216" s="31"/>
      <c r="B216" s="148"/>
      <c r="C216" s="149" t="s">
        <v>273</v>
      </c>
      <c r="D216" s="149" t="s">
        <v>132</v>
      </c>
      <c r="E216" s="150" t="s">
        <v>274</v>
      </c>
      <c r="F216" s="151" t="s">
        <v>275</v>
      </c>
      <c r="G216" s="152" t="s">
        <v>265</v>
      </c>
      <c r="H216" s="153">
        <v>2.1999999999999999E-2</v>
      </c>
      <c r="I216" s="154"/>
      <c r="J216" s="155">
        <f>ROUND(I216*H216,2)</f>
        <v>0</v>
      </c>
      <c r="K216" s="156"/>
      <c r="L216" s="32"/>
      <c r="M216" s="157" t="s">
        <v>1</v>
      </c>
      <c r="N216" s="158" t="s">
        <v>40</v>
      </c>
      <c r="O216" s="57"/>
      <c r="P216" s="159">
        <f>O216*H216</f>
        <v>0</v>
      </c>
      <c r="Q216" s="159">
        <v>0</v>
      </c>
      <c r="R216" s="159">
        <f>Q216*H216</f>
        <v>0</v>
      </c>
      <c r="S216" s="159">
        <v>0</v>
      </c>
      <c r="T216" s="160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61" t="s">
        <v>136</v>
      </c>
      <c r="AT216" s="161" t="s">
        <v>132</v>
      </c>
      <c r="AU216" s="161" t="s">
        <v>84</v>
      </c>
      <c r="AY216" s="16" t="s">
        <v>129</v>
      </c>
      <c r="BE216" s="162">
        <f>IF(N216="základní",J216,0)</f>
        <v>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16" t="s">
        <v>82</v>
      </c>
      <c r="BK216" s="162">
        <f>ROUND(I216*H216,2)</f>
        <v>0</v>
      </c>
      <c r="BL216" s="16" t="s">
        <v>136</v>
      </c>
      <c r="BM216" s="161" t="s">
        <v>276</v>
      </c>
    </row>
    <row r="217" spans="1:65" s="13" customFormat="1" ht="11.25">
      <c r="B217" s="163"/>
      <c r="D217" s="164" t="s">
        <v>138</v>
      </c>
      <c r="E217" s="165" t="s">
        <v>1</v>
      </c>
      <c r="F217" s="166" t="s">
        <v>277</v>
      </c>
      <c r="H217" s="167">
        <v>1.0999999999999999E-2</v>
      </c>
      <c r="I217" s="168"/>
      <c r="L217" s="163"/>
      <c r="M217" s="169"/>
      <c r="N217" s="170"/>
      <c r="O217" s="170"/>
      <c r="P217" s="170"/>
      <c r="Q217" s="170"/>
      <c r="R217" s="170"/>
      <c r="S217" s="170"/>
      <c r="T217" s="171"/>
      <c r="AT217" s="165" t="s">
        <v>138</v>
      </c>
      <c r="AU217" s="165" t="s">
        <v>84</v>
      </c>
      <c r="AV217" s="13" t="s">
        <v>84</v>
      </c>
      <c r="AW217" s="13" t="s">
        <v>31</v>
      </c>
      <c r="AX217" s="13" t="s">
        <v>75</v>
      </c>
      <c r="AY217" s="165" t="s">
        <v>129</v>
      </c>
    </row>
    <row r="218" spans="1:65" s="13" customFormat="1" ht="11.25">
      <c r="B218" s="163"/>
      <c r="D218" s="164" t="s">
        <v>138</v>
      </c>
      <c r="E218" s="165" t="s">
        <v>1</v>
      </c>
      <c r="F218" s="166" t="s">
        <v>278</v>
      </c>
      <c r="H218" s="167">
        <v>1.0999999999999999E-2</v>
      </c>
      <c r="I218" s="168"/>
      <c r="L218" s="163"/>
      <c r="M218" s="169"/>
      <c r="N218" s="170"/>
      <c r="O218" s="170"/>
      <c r="P218" s="170"/>
      <c r="Q218" s="170"/>
      <c r="R218" s="170"/>
      <c r="S218" s="170"/>
      <c r="T218" s="171"/>
      <c r="AT218" s="165" t="s">
        <v>138</v>
      </c>
      <c r="AU218" s="165" t="s">
        <v>84</v>
      </c>
      <c r="AV218" s="13" t="s">
        <v>84</v>
      </c>
      <c r="AW218" s="13" t="s">
        <v>31</v>
      </c>
      <c r="AX218" s="13" t="s">
        <v>75</v>
      </c>
      <c r="AY218" s="165" t="s">
        <v>129</v>
      </c>
    </row>
    <row r="219" spans="1:65" s="14" customFormat="1" ht="11.25">
      <c r="B219" s="172"/>
      <c r="D219" s="164" t="s">
        <v>138</v>
      </c>
      <c r="E219" s="173" t="s">
        <v>1</v>
      </c>
      <c r="F219" s="174" t="s">
        <v>141</v>
      </c>
      <c r="H219" s="175">
        <v>2.1999999999999999E-2</v>
      </c>
      <c r="I219" s="176"/>
      <c r="L219" s="172"/>
      <c r="M219" s="177"/>
      <c r="N219" s="178"/>
      <c r="O219" s="178"/>
      <c r="P219" s="178"/>
      <c r="Q219" s="178"/>
      <c r="R219" s="178"/>
      <c r="S219" s="178"/>
      <c r="T219" s="179"/>
      <c r="AT219" s="173" t="s">
        <v>138</v>
      </c>
      <c r="AU219" s="173" t="s">
        <v>84</v>
      </c>
      <c r="AV219" s="14" t="s">
        <v>136</v>
      </c>
      <c r="AW219" s="14" t="s">
        <v>31</v>
      </c>
      <c r="AX219" s="14" t="s">
        <v>82</v>
      </c>
      <c r="AY219" s="173" t="s">
        <v>129</v>
      </c>
    </row>
    <row r="220" spans="1:65" s="2" customFormat="1" ht="37.9" customHeight="1">
      <c r="A220" s="31"/>
      <c r="B220" s="148"/>
      <c r="C220" s="149" t="s">
        <v>279</v>
      </c>
      <c r="D220" s="149" t="s">
        <v>132</v>
      </c>
      <c r="E220" s="150" t="s">
        <v>280</v>
      </c>
      <c r="F220" s="151" t="s">
        <v>281</v>
      </c>
      <c r="G220" s="152" t="s">
        <v>282</v>
      </c>
      <c r="H220" s="153">
        <v>8</v>
      </c>
      <c r="I220" s="154"/>
      <c r="J220" s="155">
        <f>ROUND(I220*H220,2)</f>
        <v>0</v>
      </c>
      <c r="K220" s="156"/>
      <c r="L220" s="32"/>
      <c r="M220" s="157" t="s">
        <v>1</v>
      </c>
      <c r="N220" s="158" t="s">
        <v>40</v>
      </c>
      <c r="O220" s="57"/>
      <c r="P220" s="159">
        <f>O220*H220</f>
        <v>0</v>
      </c>
      <c r="Q220" s="159">
        <v>0</v>
      </c>
      <c r="R220" s="159">
        <f>Q220*H220</f>
        <v>0</v>
      </c>
      <c r="S220" s="159">
        <v>0</v>
      </c>
      <c r="T220" s="160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61" t="s">
        <v>136</v>
      </c>
      <c r="AT220" s="161" t="s">
        <v>132</v>
      </c>
      <c r="AU220" s="161" t="s">
        <v>84</v>
      </c>
      <c r="AY220" s="16" t="s">
        <v>129</v>
      </c>
      <c r="BE220" s="162">
        <f>IF(N220="základní",J220,0)</f>
        <v>0</v>
      </c>
      <c r="BF220" s="162">
        <f>IF(N220="snížená",J220,0)</f>
        <v>0</v>
      </c>
      <c r="BG220" s="162">
        <f>IF(N220="zákl. přenesená",J220,0)</f>
        <v>0</v>
      </c>
      <c r="BH220" s="162">
        <f>IF(N220="sníž. přenesená",J220,0)</f>
        <v>0</v>
      </c>
      <c r="BI220" s="162">
        <f>IF(N220="nulová",J220,0)</f>
        <v>0</v>
      </c>
      <c r="BJ220" s="16" t="s">
        <v>82</v>
      </c>
      <c r="BK220" s="162">
        <f>ROUND(I220*H220,2)</f>
        <v>0</v>
      </c>
      <c r="BL220" s="16" t="s">
        <v>136</v>
      </c>
      <c r="BM220" s="161" t="s">
        <v>283</v>
      </c>
    </row>
    <row r="221" spans="1:65" s="13" customFormat="1" ht="11.25">
      <c r="B221" s="163"/>
      <c r="D221" s="164" t="s">
        <v>138</v>
      </c>
      <c r="E221" s="165" t="s">
        <v>1</v>
      </c>
      <c r="F221" s="166" t="s">
        <v>284</v>
      </c>
      <c r="H221" s="167">
        <v>4</v>
      </c>
      <c r="I221" s="168"/>
      <c r="L221" s="163"/>
      <c r="M221" s="169"/>
      <c r="N221" s="170"/>
      <c r="O221" s="170"/>
      <c r="P221" s="170"/>
      <c r="Q221" s="170"/>
      <c r="R221" s="170"/>
      <c r="S221" s="170"/>
      <c r="T221" s="171"/>
      <c r="AT221" s="165" t="s">
        <v>138</v>
      </c>
      <c r="AU221" s="165" t="s">
        <v>84</v>
      </c>
      <c r="AV221" s="13" t="s">
        <v>84</v>
      </c>
      <c r="AW221" s="13" t="s">
        <v>31</v>
      </c>
      <c r="AX221" s="13" t="s">
        <v>75</v>
      </c>
      <c r="AY221" s="165" t="s">
        <v>129</v>
      </c>
    </row>
    <row r="222" spans="1:65" s="13" customFormat="1" ht="11.25">
      <c r="B222" s="163"/>
      <c r="D222" s="164" t="s">
        <v>138</v>
      </c>
      <c r="E222" s="165" t="s">
        <v>1</v>
      </c>
      <c r="F222" s="166" t="s">
        <v>170</v>
      </c>
      <c r="H222" s="167">
        <v>4</v>
      </c>
      <c r="I222" s="168"/>
      <c r="L222" s="163"/>
      <c r="M222" s="169"/>
      <c r="N222" s="170"/>
      <c r="O222" s="170"/>
      <c r="P222" s="170"/>
      <c r="Q222" s="170"/>
      <c r="R222" s="170"/>
      <c r="S222" s="170"/>
      <c r="T222" s="171"/>
      <c r="AT222" s="165" t="s">
        <v>138</v>
      </c>
      <c r="AU222" s="165" t="s">
        <v>84</v>
      </c>
      <c r="AV222" s="13" t="s">
        <v>84</v>
      </c>
      <c r="AW222" s="13" t="s">
        <v>31</v>
      </c>
      <c r="AX222" s="13" t="s">
        <v>75</v>
      </c>
      <c r="AY222" s="165" t="s">
        <v>129</v>
      </c>
    </row>
    <row r="223" spans="1:65" s="14" customFormat="1" ht="11.25">
      <c r="B223" s="172"/>
      <c r="D223" s="164" t="s">
        <v>138</v>
      </c>
      <c r="E223" s="173" t="s">
        <v>1</v>
      </c>
      <c r="F223" s="174" t="s">
        <v>141</v>
      </c>
      <c r="H223" s="175">
        <v>8</v>
      </c>
      <c r="I223" s="176"/>
      <c r="L223" s="172"/>
      <c r="M223" s="177"/>
      <c r="N223" s="178"/>
      <c r="O223" s="178"/>
      <c r="P223" s="178"/>
      <c r="Q223" s="178"/>
      <c r="R223" s="178"/>
      <c r="S223" s="178"/>
      <c r="T223" s="179"/>
      <c r="AT223" s="173" t="s">
        <v>138</v>
      </c>
      <c r="AU223" s="173" t="s">
        <v>84</v>
      </c>
      <c r="AV223" s="14" t="s">
        <v>136</v>
      </c>
      <c r="AW223" s="14" t="s">
        <v>31</v>
      </c>
      <c r="AX223" s="14" t="s">
        <v>82</v>
      </c>
      <c r="AY223" s="173" t="s">
        <v>129</v>
      </c>
    </row>
    <row r="224" spans="1:65" s="2" customFormat="1" ht="37.9" customHeight="1">
      <c r="A224" s="31"/>
      <c r="B224" s="148"/>
      <c r="C224" s="149" t="s">
        <v>285</v>
      </c>
      <c r="D224" s="149" t="s">
        <v>132</v>
      </c>
      <c r="E224" s="150" t="s">
        <v>286</v>
      </c>
      <c r="F224" s="151" t="s">
        <v>287</v>
      </c>
      <c r="G224" s="152" t="s">
        <v>282</v>
      </c>
      <c r="H224" s="153">
        <v>4</v>
      </c>
      <c r="I224" s="154"/>
      <c r="J224" s="155">
        <f>ROUND(I224*H224,2)</f>
        <v>0</v>
      </c>
      <c r="K224" s="156"/>
      <c r="L224" s="32"/>
      <c r="M224" s="157" t="s">
        <v>1</v>
      </c>
      <c r="N224" s="158" t="s">
        <v>40</v>
      </c>
      <c r="O224" s="57"/>
      <c r="P224" s="159">
        <f>O224*H224</f>
        <v>0</v>
      </c>
      <c r="Q224" s="159">
        <v>0</v>
      </c>
      <c r="R224" s="159">
        <f>Q224*H224</f>
        <v>0</v>
      </c>
      <c r="S224" s="159">
        <v>0</v>
      </c>
      <c r="T224" s="160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61" t="s">
        <v>136</v>
      </c>
      <c r="AT224" s="161" t="s">
        <v>132</v>
      </c>
      <c r="AU224" s="161" t="s">
        <v>84</v>
      </c>
      <c r="AY224" s="16" t="s">
        <v>129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6" t="s">
        <v>82</v>
      </c>
      <c r="BK224" s="162">
        <f>ROUND(I224*H224,2)</f>
        <v>0</v>
      </c>
      <c r="BL224" s="16" t="s">
        <v>136</v>
      </c>
      <c r="BM224" s="161" t="s">
        <v>288</v>
      </c>
    </row>
    <row r="225" spans="1:65" s="13" customFormat="1" ht="11.25">
      <c r="B225" s="163"/>
      <c r="D225" s="164" t="s">
        <v>138</v>
      </c>
      <c r="E225" s="165" t="s">
        <v>1</v>
      </c>
      <c r="F225" s="166" t="s">
        <v>151</v>
      </c>
      <c r="H225" s="167">
        <v>2</v>
      </c>
      <c r="I225" s="168"/>
      <c r="L225" s="163"/>
      <c r="M225" s="169"/>
      <c r="N225" s="170"/>
      <c r="O225" s="170"/>
      <c r="P225" s="170"/>
      <c r="Q225" s="170"/>
      <c r="R225" s="170"/>
      <c r="S225" s="170"/>
      <c r="T225" s="171"/>
      <c r="AT225" s="165" t="s">
        <v>138</v>
      </c>
      <c r="AU225" s="165" t="s">
        <v>84</v>
      </c>
      <c r="AV225" s="13" t="s">
        <v>84</v>
      </c>
      <c r="AW225" s="13" t="s">
        <v>31</v>
      </c>
      <c r="AX225" s="13" t="s">
        <v>75</v>
      </c>
      <c r="AY225" s="165" t="s">
        <v>129</v>
      </c>
    </row>
    <row r="226" spans="1:65" s="13" customFormat="1" ht="11.25">
      <c r="B226" s="163"/>
      <c r="D226" s="164" t="s">
        <v>138</v>
      </c>
      <c r="E226" s="165" t="s">
        <v>1</v>
      </c>
      <c r="F226" s="166" t="s">
        <v>152</v>
      </c>
      <c r="H226" s="167">
        <v>2</v>
      </c>
      <c r="I226" s="168"/>
      <c r="L226" s="163"/>
      <c r="M226" s="169"/>
      <c r="N226" s="170"/>
      <c r="O226" s="170"/>
      <c r="P226" s="170"/>
      <c r="Q226" s="170"/>
      <c r="R226" s="170"/>
      <c r="S226" s="170"/>
      <c r="T226" s="171"/>
      <c r="AT226" s="165" t="s">
        <v>138</v>
      </c>
      <c r="AU226" s="165" t="s">
        <v>84</v>
      </c>
      <c r="AV226" s="13" t="s">
        <v>84</v>
      </c>
      <c r="AW226" s="13" t="s">
        <v>31</v>
      </c>
      <c r="AX226" s="13" t="s">
        <v>75</v>
      </c>
      <c r="AY226" s="165" t="s">
        <v>129</v>
      </c>
    </row>
    <row r="227" spans="1:65" s="14" customFormat="1" ht="11.25">
      <c r="B227" s="172"/>
      <c r="D227" s="164" t="s">
        <v>138</v>
      </c>
      <c r="E227" s="173" t="s">
        <v>1</v>
      </c>
      <c r="F227" s="174" t="s">
        <v>141</v>
      </c>
      <c r="H227" s="175">
        <v>4</v>
      </c>
      <c r="I227" s="176"/>
      <c r="L227" s="172"/>
      <c r="M227" s="177"/>
      <c r="N227" s="178"/>
      <c r="O227" s="178"/>
      <c r="P227" s="178"/>
      <c r="Q227" s="178"/>
      <c r="R227" s="178"/>
      <c r="S227" s="178"/>
      <c r="T227" s="179"/>
      <c r="AT227" s="173" t="s">
        <v>138</v>
      </c>
      <c r="AU227" s="173" t="s">
        <v>84</v>
      </c>
      <c r="AV227" s="14" t="s">
        <v>136</v>
      </c>
      <c r="AW227" s="14" t="s">
        <v>31</v>
      </c>
      <c r="AX227" s="14" t="s">
        <v>82</v>
      </c>
      <c r="AY227" s="173" t="s">
        <v>129</v>
      </c>
    </row>
    <row r="228" spans="1:65" s="2" customFormat="1" ht="37.9" customHeight="1">
      <c r="A228" s="31"/>
      <c r="B228" s="148"/>
      <c r="C228" s="149" t="s">
        <v>289</v>
      </c>
      <c r="D228" s="149" t="s">
        <v>132</v>
      </c>
      <c r="E228" s="150" t="s">
        <v>290</v>
      </c>
      <c r="F228" s="151" t="s">
        <v>291</v>
      </c>
      <c r="G228" s="152" t="s">
        <v>175</v>
      </c>
      <c r="H228" s="153">
        <v>400</v>
      </c>
      <c r="I228" s="154"/>
      <c r="J228" s="155">
        <f>ROUND(I228*H228,2)</f>
        <v>0</v>
      </c>
      <c r="K228" s="156"/>
      <c r="L228" s="32"/>
      <c r="M228" s="157" t="s">
        <v>1</v>
      </c>
      <c r="N228" s="158" t="s">
        <v>40</v>
      </c>
      <c r="O228" s="57"/>
      <c r="P228" s="159">
        <f>O228*H228</f>
        <v>0</v>
      </c>
      <c r="Q228" s="159">
        <v>0</v>
      </c>
      <c r="R228" s="159">
        <f>Q228*H228</f>
        <v>0</v>
      </c>
      <c r="S228" s="159">
        <v>0</v>
      </c>
      <c r="T228" s="160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61" t="s">
        <v>136</v>
      </c>
      <c r="AT228" s="161" t="s">
        <v>132</v>
      </c>
      <c r="AU228" s="161" t="s">
        <v>84</v>
      </c>
      <c r="AY228" s="16" t="s">
        <v>129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6" t="s">
        <v>82</v>
      </c>
      <c r="BK228" s="162">
        <f>ROUND(I228*H228,2)</f>
        <v>0</v>
      </c>
      <c r="BL228" s="16" t="s">
        <v>136</v>
      </c>
      <c r="BM228" s="161" t="s">
        <v>292</v>
      </c>
    </row>
    <row r="229" spans="1:65" s="13" customFormat="1" ht="11.25">
      <c r="B229" s="163"/>
      <c r="D229" s="164" t="s">
        <v>138</v>
      </c>
      <c r="E229" s="165" t="s">
        <v>1</v>
      </c>
      <c r="F229" s="166" t="s">
        <v>293</v>
      </c>
      <c r="H229" s="167">
        <v>200</v>
      </c>
      <c r="I229" s="168"/>
      <c r="L229" s="163"/>
      <c r="M229" s="169"/>
      <c r="N229" s="170"/>
      <c r="O229" s="170"/>
      <c r="P229" s="170"/>
      <c r="Q229" s="170"/>
      <c r="R229" s="170"/>
      <c r="S229" s="170"/>
      <c r="T229" s="171"/>
      <c r="AT229" s="165" t="s">
        <v>138</v>
      </c>
      <c r="AU229" s="165" t="s">
        <v>84</v>
      </c>
      <c r="AV229" s="13" t="s">
        <v>84</v>
      </c>
      <c r="AW229" s="13" t="s">
        <v>31</v>
      </c>
      <c r="AX229" s="13" t="s">
        <v>75</v>
      </c>
      <c r="AY229" s="165" t="s">
        <v>129</v>
      </c>
    </row>
    <row r="230" spans="1:65" s="13" customFormat="1" ht="11.25">
      <c r="B230" s="163"/>
      <c r="D230" s="164" t="s">
        <v>138</v>
      </c>
      <c r="E230" s="165" t="s">
        <v>1</v>
      </c>
      <c r="F230" s="166" t="s">
        <v>294</v>
      </c>
      <c r="H230" s="167">
        <v>200</v>
      </c>
      <c r="I230" s="168"/>
      <c r="L230" s="163"/>
      <c r="M230" s="169"/>
      <c r="N230" s="170"/>
      <c r="O230" s="170"/>
      <c r="P230" s="170"/>
      <c r="Q230" s="170"/>
      <c r="R230" s="170"/>
      <c r="S230" s="170"/>
      <c r="T230" s="171"/>
      <c r="AT230" s="165" t="s">
        <v>138</v>
      </c>
      <c r="AU230" s="165" t="s">
        <v>84</v>
      </c>
      <c r="AV230" s="13" t="s">
        <v>84</v>
      </c>
      <c r="AW230" s="13" t="s">
        <v>31</v>
      </c>
      <c r="AX230" s="13" t="s">
        <v>75</v>
      </c>
      <c r="AY230" s="165" t="s">
        <v>129</v>
      </c>
    </row>
    <row r="231" spans="1:65" s="14" customFormat="1" ht="11.25">
      <c r="B231" s="172"/>
      <c r="D231" s="164" t="s">
        <v>138</v>
      </c>
      <c r="E231" s="173" t="s">
        <v>1</v>
      </c>
      <c r="F231" s="174" t="s">
        <v>141</v>
      </c>
      <c r="H231" s="175">
        <v>400</v>
      </c>
      <c r="I231" s="176"/>
      <c r="L231" s="172"/>
      <c r="M231" s="177"/>
      <c r="N231" s="178"/>
      <c r="O231" s="178"/>
      <c r="P231" s="178"/>
      <c r="Q231" s="178"/>
      <c r="R231" s="178"/>
      <c r="S231" s="178"/>
      <c r="T231" s="179"/>
      <c r="AT231" s="173" t="s">
        <v>138</v>
      </c>
      <c r="AU231" s="173" t="s">
        <v>84</v>
      </c>
      <c r="AV231" s="14" t="s">
        <v>136</v>
      </c>
      <c r="AW231" s="14" t="s">
        <v>31</v>
      </c>
      <c r="AX231" s="14" t="s">
        <v>82</v>
      </c>
      <c r="AY231" s="173" t="s">
        <v>129</v>
      </c>
    </row>
    <row r="232" spans="1:65" s="2" customFormat="1" ht="37.9" customHeight="1">
      <c r="A232" s="31"/>
      <c r="B232" s="148"/>
      <c r="C232" s="149" t="s">
        <v>295</v>
      </c>
      <c r="D232" s="149" t="s">
        <v>132</v>
      </c>
      <c r="E232" s="150" t="s">
        <v>296</v>
      </c>
      <c r="F232" s="151" t="s">
        <v>297</v>
      </c>
      <c r="G232" s="152" t="s">
        <v>175</v>
      </c>
      <c r="H232" s="153">
        <v>14.4</v>
      </c>
      <c r="I232" s="154"/>
      <c r="J232" s="155">
        <f>ROUND(I232*H232,2)</f>
        <v>0</v>
      </c>
      <c r="K232" s="156"/>
      <c r="L232" s="32"/>
      <c r="M232" s="157" t="s">
        <v>1</v>
      </c>
      <c r="N232" s="158" t="s">
        <v>40</v>
      </c>
      <c r="O232" s="57"/>
      <c r="P232" s="159">
        <f>O232*H232</f>
        <v>0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61" t="s">
        <v>136</v>
      </c>
      <c r="AT232" s="161" t="s">
        <v>132</v>
      </c>
      <c r="AU232" s="161" t="s">
        <v>84</v>
      </c>
      <c r="AY232" s="16" t="s">
        <v>129</v>
      </c>
      <c r="BE232" s="162">
        <f>IF(N232="základní",J232,0)</f>
        <v>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16" t="s">
        <v>82</v>
      </c>
      <c r="BK232" s="162">
        <f>ROUND(I232*H232,2)</f>
        <v>0</v>
      </c>
      <c r="BL232" s="16" t="s">
        <v>136</v>
      </c>
      <c r="BM232" s="161" t="s">
        <v>298</v>
      </c>
    </row>
    <row r="233" spans="1:65" s="13" customFormat="1" ht="11.25">
      <c r="B233" s="163"/>
      <c r="D233" s="164" t="s">
        <v>138</v>
      </c>
      <c r="E233" s="165" t="s">
        <v>1</v>
      </c>
      <c r="F233" s="166" t="s">
        <v>299</v>
      </c>
      <c r="H233" s="167">
        <v>7.2</v>
      </c>
      <c r="I233" s="168"/>
      <c r="L233" s="163"/>
      <c r="M233" s="169"/>
      <c r="N233" s="170"/>
      <c r="O233" s="170"/>
      <c r="P233" s="170"/>
      <c r="Q233" s="170"/>
      <c r="R233" s="170"/>
      <c r="S233" s="170"/>
      <c r="T233" s="171"/>
      <c r="AT233" s="165" t="s">
        <v>138</v>
      </c>
      <c r="AU233" s="165" t="s">
        <v>84</v>
      </c>
      <c r="AV233" s="13" t="s">
        <v>84</v>
      </c>
      <c r="AW233" s="13" t="s">
        <v>31</v>
      </c>
      <c r="AX233" s="13" t="s">
        <v>75</v>
      </c>
      <c r="AY233" s="165" t="s">
        <v>129</v>
      </c>
    </row>
    <row r="234" spans="1:65" s="13" customFormat="1" ht="11.25">
      <c r="B234" s="163"/>
      <c r="D234" s="164" t="s">
        <v>138</v>
      </c>
      <c r="E234" s="165" t="s">
        <v>1</v>
      </c>
      <c r="F234" s="166" t="s">
        <v>300</v>
      </c>
      <c r="H234" s="167">
        <v>7.2</v>
      </c>
      <c r="I234" s="168"/>
      <c r="L234" s="163"/>
      <c r="M234" s="169"/>
      <c r="N234" s="170"/>
      <c r="O234" s="170"/>
      <c r="P234" s="170"/>
      <c r="Q234" s="170"/>
      <c r="R234" s="170"/>
      <c r="S234" s="170"/>
      <c r="T234" s="171"/>
      <c r="AT234" s="165" t="s">
        <v>138</v>
      </c>
      <c r="AU234" s="165" t="s">
        <v>84</v>
      </c>
      <c r="AV234" s="13" t="s">
        <v>84</v>
      </c>
      <c r="AW234" s="13" t="s">
        <v>31</v>
      </c>
      <c r="AX234" s="13" t="s">
        <v>75</v>
      </c>
      <c r="AY234" s="165" t="s">
        <v>129</v>
      </c>
    </row>
    <row r="235" spans="1:65" s="14" customFormat="1" ht="11.25">
      <c r="B235" s="172"/>
      <c r="D235" s="164" t="s">
        <v>138</v>
      </c>
      <c r="E235" s="173" t="s">
        <v>1</v>
      </c>
      <c r="F235" s="174" t="s">
        <v>141</v>
      </c>
      <c r="H235" s="175">
        <v>14.4</v>
      </c>
      <c r="I235" s="176"/>
      <c r="L235" s="172"/>
      <c r="M235" s="177"/>
      <c r="N235" s="178"/>
      <c r="O235" s="178"/>
      <c r="P235" s="178"/>
      <c r="Q235" s="178"/>
      <c r="R235" s="178"/>
      <c r="S235" s="178"/>
      <c r="T235" s="179"/>
      <c r="AT235" s="173" t="s">
        <v>138</v>
      </c>
      <c r="AU235" s="173" t="s">
        <v>84</v>
      </c>
      <c r="AV235" s="14" t="s">
        <v>136</v>
      </c>
      <c r="AW235" s="14" t="s">
        <v>31</v>
      </c>
      <c r="AX235" s="14" t="s">
        <v>82</v>
      </c>
      <c r="AY235" s="173" t="s">
        <v>129</v>
      </c>
    </row>
    <row r="236" spans="1:65" s="2" customFormat="1" ht="16.5" customHeight="1">
      <c r="A236" s="31"/>
      <c r="B236" s="148"/>
      <c r="C236" s="180" t="s">
        <v>301</v>
      </c>
      <c r="D236" s="180" t="s">
        <v>180</v>
      </c>
      <c r="E236" s="181" t="s">
        <v>302</v>
      </c>
      <c r="F236" s="182" t="s">
        <v>303</v>
      </c>
      <c r="G236" s="183" t="s">
        <v>219</v>
      </c>
      <c r="H236" s="184">
        <v>1</v>
      </c>
      <c r="I236" s="185"/>
      <c r="J236" s="186">
        <f>ROUND(I236*H236,2)</f>
        <v>0</v>
      </c>
      <c r="K236" s="187"/>
      <c r="L236" s="188"/>
      <c r="M236" s="189" t="s">
        <v>1</v>
      </c>
      <c r="N236" s="190" t="s">
        <v>40</v>
      </c>
      <c r="O236" s="57"/>
      <c r="P236" s="159">
        <f>O236*H236</f>
        <v>0</v>
      </c>
      <c r="Q236" s="159">
        <v>2.4289999999999998</v>
      </c>
      <c r="R236" s="159">
        <f>Q236*H236</f>
        <v>2.4289999999999998</v>
      </c>
      <c r="S236" s="159">
        <v>0</v>
      </c>
      <c r="T236" s="160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61" t="s">
        <v>179</v>
      </c>
      <c r="AT236" s="161" t="s">
        <v>180</v>
      </c>
      <c r="AU236" s="161" t="s">
        <v>84</v>
      </c>
      <c r="AY236" s="16" t="s">
        <v>129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16" t="s">
        <v>82</v>
      </c>
      <c r="BK236" s="162">
        <f>ROUND(I236*H236,2)</f>
        <v>0</v>
      </c>
      <c r="BL236" s="16" t="s">
        <v>136</v>
      </c>
      <c r="BM236" s="161" t="s">
        <v>304</v>
      </c>
    </row>
    <row r="237" spans="1:65" s="13" customFormat="1" ht="11.25">
      <c r="B237" s="163"/>
      <c r="D237" s="164" t="s">
        <v>138</v>
      </c>
      <c r="E237" s="165" t="s">
        <v>1</v>
      </c>
      <c r="F237" s="166" t="s">
        <v>305</v>
      </c>
      <c r="H237" s="167">
        <v>1</v>
      </c>
      <c r="I237" s="168"/>
      <c r="L237" s="163"/>
      <c r="M237" s="169"/>
      <c r="N237" s="170"/>
      <c r="O237" s="170"/>
      <c r="P237" s="170"/>
      <c r="Q237" s="170"/>
      <c r="R237" s="170"/>
      <c r="S237" s="170"/>
      <c r="T237" s="171"/>
      <c r="AT237" s="165" t="s">
        <v>138</v>
      </c>
      <c r="AU237" s="165" t="s">
        <v>84</v>
      </c>
      <c r="AV237" s="13" t="s">
        <v>84</v>
      </c>
      <c r="AW237" s="13" t="s">
        <v>31</v>
      </c>
      <c r="AX237" s="13" t="s">
        <v>75</v>
      </c>
      <c r="AY237" s="165" t="s">
        <v>129</v>
      </c>
    </row>
    <row r="238" spans="1:65" s="14" customFormat="1" ht="11.25">
      <c r="B238" s="172"/>
      <c r="D238" s="164" t="s">
        <v>138</v>
      </c>
      <c r="E238" s="173" t="s">
        <v>1</v>
      </c>
      <c r="F238" s="174" t="s">
        <v>141</v>
      </c>
      <c r="H238" s="175">
        <v>1</v>
      </c>
      <c r="I238" s="176"/>
      <c r="L238" s="172"/>
      <c r="M238" s="177"/>
      <c r="N238" s="178"/>
      <c r="O238" s="178"/>
      <c r="P238" s="178"/>
      <c r="Q238" s="178"/>
      <c r="R238" s="178"/>
      <c r="S238" s="178"/>
      <c r="T238" s="179"/>
      <c r="AT238" s="173" t="s">
        <v>138</v>
      </c>
      <c r="AU238" s="173" t="s">
        <v>84</v>
      </c>
      <c r="AV238" s="14" t="s">
        <v>136</v>
      </c>
      <c r="AW238" s="14" t="s">
        <v>31</v>
      </c>
      <c r="AX238" s="14" t="s">
        <v>82</v>
      </c>
      <c r="AY238" s="173" t="s">
        <v>129</v>
      </c>
    </row>
    <row r="239" spans="1:65" s="2" customFormat="1" ht="24.2" customHeight="1">
      <c r="A239" s="31"/>
      <c r="B239" s="148"/>
      <c r="C239" s="180" t="s">
        <v>306</v>
      </c>
      <c r="D239" s="180" t="s">
        <v>180</v>
      </c>
      <c r="E239" s="181" t="s">
        <v>307</v>
      </c>
      <c r="F239" s="182" t="s">
        <v>308</v>
      </c>
      <c r="G239" s="183" t="s">
        <v>175</v>
      </c>
      <c r="H239" s="184">
        <v>14.4</v>
      </c>
      <c r="I239" s="185"/>
      <c r="J239" s="186">
        <f>ROUND(I239*H239,2)</f>
        <v>0</v>
      </c>
      <c r="K239" s="187"/>
      <c r="L239" s="188"/>
      <c r="M239" s="189" t="s">
        <v>1</v>
      </c>
      <c r="N239" s="190" t="s">
        <v>40</v>
      </c>
      <c r="O239" s="57"/>
      <c r="P239" s="159">
        <f>O239*H239</f>
        <v>0</v>
      </c>
      <c r="Q239" s="159">
        <v>0</v>
      </c>
      <c r="R239" s="159">
        <f>Q239*H239</f>
        <v>0</v>
      </c>
      <c r="S239" s="159">
        <v>0</v>
      </c>
      <c r="T239" s="160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61" t="s">
        <v>179</v>
      </c>
      <c r="AT239" s="161" t="s">
        <v>180</v>
      </c>
      <c r="AU239" s="161" t="s">
        <v>84</v>
      </c>
      <c r="AY239" s="16" t="s">
        <v>129</v>
      </c>
      <c r="BE239" s="162">
        <f>IF(N239="základní",J239,0)</f>
        <v>0</v>
      </c>
      <c r="BF239" s="162">
        <f>IF(N239="snížená",J239,0)</f>
        <v>0</v>
      </c>
      <c r="BG239" s="162">
        <f>IF(N239="zákl. přenesená",J239,0)</f>
        <v>0</v>
      </c>
      <c r="BH239" s="162">
        <f>IF(N239="sníž. přenesená",J239,0)</f>
        <v>0</v>
      </c>
      <c r="BI239" s="162">
        <f>IF(N239="nulová",J239,0)</f>
        <v>0</v>
      </c>
      <c r="BJ239" s="16" t="s">
        <v>82</v>
      </c>
      <c r="BK239" s="162">
        <f>ROUND(I239*H239,2)</f>
        <v>0</v>
      </c>
      <c r="BL239" s="16" t="s">
        <v>136</v>
      </c>
      <c r="BM239" s="161" t="s">
        <v>309</v>
      </c>
    </row>
    <row r="240" spans="1:65" s="13" customFormat="1" ht="11.25">
      <c r="B240" s="163"/>
      <c r="D240" s="164" t="s">
        <v>138</v>
      </c>
      <c r="E240" s="165" t="s">
        <v>1</v>
      </c>
      <c r="F240" s="166" t="s">
        <v>310</v>
      </c>
      <c r="H240" s="167">
        <v>7.2</v>
      </c>
      <c r="I240" s="168"/>
      <c r="L240" s="163"/>
      <c r="M240" s="169"/>
      <c r="N240" s="170"/>
      <c r="O240" s="170"/>
      <c r="P240" s="170"/>
      <c r="Q240" s="170"/>
      <c r="R240" s="170"/>
      <c r="S240" s="170"/>
      <c r="T240" s="171"/>
      <c r="AT240" s="165" t="s">
        <v>138</v>
      </c>
      <c r="AU240" s="165" t="s">
        <v>84</v>
      </c>
      <c r="AV240" s="13" t="s">
        <v>84</v>
      </c>
      <c r="AW240" s="13" t="s">
        <v>31</v>
      </c>
      <c r="AX240" s="13" t="s">
        <v>75</v>
      </c>
      <c r="AY240" s="165" t="s">
        <v>129</v>
      </c>
    </row>
    <row r="241" spans="1:65" s="13" customFormat="1" ht="11.25">
      <c r="B241" s="163"/>
      <c r="D241" s="164" t="s">
        <v>138</v>
      </c>
      <c r="E241" s="165" t="s">
        <v>1</v>
      </c>
      <c r="F241" s="166" t="s">
        <v>311</v>
      </c>
      <c r="H241" s="167">
        <v>7.2</v>
      </c>
      <c r="I241" s="168"/>
      <c r="L241" s="163"/>
      <c r="M241" s="169"/>
      <c r="N241" s="170"/>
      <c r="O241" s="170"/>
      <c r="P241" s="170"/>
      <c r="Q241" s="170"/>
      <c r="R241" s="170"/>
      <c r="S241" s="170"/>
      <c r="T241" s="171"/>
      <c r="AT241" s="165" t="s">
        <v>138</v>
      </c>
      <c r="AU241" s="165" t="s">
        <v>84</v>
      </c>
      <c r="AV241" s="13" t="s">
        <v>84</v>
      </c>
      <c r="AW241" s="13" t="s">
        <v>31</v>
      </c>
      <c r="AX241" s="13" t="s">
        <v>75</v>
      </c>
      <c r="AY241" s="165" t="s">
        <v>129</v>
      </c>
    </row>
    <row r="242" spans="1:65" s="14" customFormat="1" ht="11.25">
      <c r="B242" s="172"/>
      <c r="D242" s="164" t="s">
        <v>138</v>
      </c>
      <c r="E242" s="173" t="s">
        <v>1</v>
      </c>
      <c r="F242" s="174" t="s">
        <v>141</v>
      </c>
      <c r="H242" s="175">
        <v>14.4</v>
      </c>
      <c r="I242" s="176"/>
      <c r="L242" s="172"/>
      <c r="M242" s="177"/>
      <c r="N242" s="178"/>
      <c r="O242" s="178"/>
      <c r="P242" s="178"/>
      <c r="Q242" s="178"/>
      <c r="R242" s="178"/>
      <c r="S242" s="178"/>
      <c r="T242" s="179"/>
      <c r="AT242" s="173" t="s">
        <v>138</v>
      </c>
      <c r="AU242" s="173" t="s">
        <v>84</v>
      </c>
      <c r="AV242" s="14" t="s">
        <v>136</v>
      </c>
      <c r="AW242" s="14" t="s">
        <v>31</v>
      </c>
      <c r="AX242" s="14" t="s">
        <v>82</v>
      </c>
      <c r="AY242" s="173" t="s">
        <v>129</v>
      </c>
    </row>
    <row r="243" spans="1:65" s="2" customFormat="1" ht="37.9" customHeight="1">
      <c r="A243" s="31"/>
      <c r="B243" s="148"/>
      <c r="C243" s="149" t="s">
        <v>312</v>
      </c>
      <c r="D243" s="149" t="s">
        <v>132</v>
      </c>
      <c r="E243" s="150" t="s">
        <v>313</v>
      </c>
      <c r="F243" s="151" t="s">
        <v>314</v>
      </c>
      <c r="G243" s="152" t="s">
        <v>219</v>
      </c>
      <c r="H243" s="153">
        <v>8.4239999999999995</v>
      </c>
      <c r="I243" s="154"/>
      <c r="J243" s="155">
        <f>ROUND(I243*H243,2)</f>
        <v>0</v>
      </c>
      <c r="K243" s="156"/>
      <c r="L243" s="32"/>
      <c r="M243" s="157" t="s">
        <v>1</v>
      </c>
      <c r="N243" s="158" t="s">
        <v>40</v>
      </c>
      <c r="O243" s="57"/>
      <c r="P243" s="159">
        <f>O243*H243</f>
        <v>0</v>
      </c>
      <c r="Q243" s="159">
        <v>0</v>
      </c>
      <c r="R243" s="159">
        <f>Q243*H243</f>
        <v>0</v>
      </c>
      <c r="S243" s="159">
        <v>0</v>
      </c>
      <c r="T243" s="160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61" t="s">
        <v>136</v>
      </c>
      <c r="AT243" s="161" t="s">
        <v>132</v>
      </c>
      <c r="AU243" s="161" t="s">
        <v>84</v>
      </c>
      <c r="AY243" s="16" t="s">
        <v>129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16" t="s">
        <v>82</v>
      </c>
      <c r="BK243" s="162">
        <f>ROUND(I243*H243,2)</f>
        <v>0</v>
      </c>
      <c r="BL243" s="16" t="s">
        <v>136</v>
      </c>
      <c r="BM243" s="161" t="s">
        <v>315</v>
      </c>
    </row>
    <row r="244" spans="1:65" s="13" customFormat="1" ht="11.25">
      <c r="B244" s="163"/>
      <c r="D244" s="164" t="s">
        <v>138</v>
      </c>
      <c r="E244" s="165" t="s">
        <v>1</v>
      </c>
      <c r="F244" s="166" t="s">
        <v>316</v>
      </c>
      <c r="H244" s="167">
        <v>8.4239999999999995</v>
      </c>
      <c r="I244" s="168"/>
      <c r="L244" s="163"/>
      <c r="M244" s="169"/>
      <c r="N244" s="170"/>
      <c r="O244" s="170"/>
      <c r="P244" s="170"/>
      <c r="Q244" s="170"/>
      <c r="R244" s="170"/>
      <c r="S244" s="170"/>
      <c r="T244" s="171"/>
      <c r="AT244" s="165" t="s">
        <v>138</v>
      </c>
      <c r="AU244" s="165" t="s">
        <v>84</v>
      </c>
      <c r="AV244" s="13" t="s">
        <v>84</v>
      </c>
      <c r="AW244" s="13" t="s">
        <v>31</v>
      </c>
      <c r="AX244" s="13" t="s">
        <v>75</v>
      </c>
      <c r="AY244" s="165" t="s">
        <v>129</v>
      </c>
    </row>
    <row r="245" spans="1:65" s="14" customFormat="1" ht="11.25">
      <c r="B245" s="172"/>
      <c r="D245" s="164" t="s">
        <v>138</v>
      </c>
      <c r="E245" s="173" t="s">
        <v>1</v>
      </c>
      <c r="F245" s="174" t="s">
        <v>141</v>
      </c>
      <c r="H245" s="175">
        <v>8.4239999999999995</v>
      </c>
      <c r="I245" s="176"/>
      <c r="L245" s="172"/>
      <c r="M245" s="177"/>
      <c r="N245" s="178"/>
      <c r="O245" s="178"/>
      <c r="P245" s="178"/>
      <c r="Q245" s="178"/>
      <c r="R245" s="178"/>
      <c r="S245" s="178"/>
      <c r="T245" s="179"/>
      <c r="AT245" s="173" t="s">
        <v>138</v>
      </c>
      <c r="AU245" s="173" t="s">
        <v>84</v>
      </c>
      <c r="AV245" s="14" t="s">
        <v>136</v>
      </c>
      <c r="AW245" s="14" t="s">
        <v>31</v>
      </c>
      <c r="AX245" s="14" t="s">
        <v>82</v>
      </c>
      <c r="AY245" s="173" t="s">
        <v>129</v>
      </c>
    </row>
    <row r="246" spans="1:65" s="2" customFormat="1" ht="37.9" customHeight="1">
      <c r="A246" s="31"/>
      <c r="B246" s="148"/>
      <c r="C246" s="149" t="s">
        <v>317</v>
      </c>
      <c r="D246" s="149" t="s">
        <v>132</v>
      </c>
      <c r="E246" s="150" t="s">
        <v>318</v>
      </c>
      <c r="F246" s="151" t="s">
        <v>319</v>
      </c>
      <c r="G246" s="152" t="s">
        <v>155</v>
      </c>
      <c r="H246" s="153">
        <v>20.88</v>
      </c>
      <c r="I246" s="154"/>
      <c r="J246" s="155">
        <f>ROUND(I246*H246,2)</f>
        <v>0</v>
      </c>
      <c r="K246" s="156"/>
      <c r="L246" s="32"/>
      <c r="M246" s="157" t="s">
        <v>1</v>
      </c>
      <c r="N246" s="158" t="s">
        <v>40</v>
      </c>
      <c r="O246" s="57"/>
      <c r="P246" s="159">
        <f>O246*H246</f>
        <v>0</v>
      </c>
      <c r="Q246" s="159">
        <v>0</v>
      </c>
      <c r="R246" s="159">
        <f>Q246*H246</f>
        <v>0</v>
      </c>
      <c r="S246" s="159">
        <v>0</v>
      </c>
      <c r="T246" s="160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61" t="s">
        <v>136</v>
      </c>
      <c r="AT246" s="161" t="s">
        <v>132</v>
      </c>
      <c r="AU246" s="161" t="s">
        <v>84</v>
      </c>
      <c r="AY246" s="16" t="s">
        <v>129</v>
      </c>
      <c r="BE246" s="162">
        <f>IF(N246="základní",J246,0)</f>
        <v>0</v>
      </c>
      <c r="BF246" s="162">
        <f>IF(N246="snížená",J246,0)</f>
        <v>0</v>
      </c>
      <c r="BG246" s="162">
        <f>IF(N246="zákl. přenesená",J246,0)</f>
        <v>0</v>
      </c>
      <c r="BH246" s="162">
        <f>IF(N246="sníž. přenesená",J246,0)</f>
        <v>0</v>
      </c>
      <c r="BI246" s="162">
        <f>IF(N246="nulová",J246,0)</f>
        <v>0</v>
      </c>
      <c r="BJ246" s="16" t="s">
        <v>82</v>
      </c>
      <c r="BK246" s="162">
        <f>ROUND(I246*H246,2)</f>
        <v>0</v>
      </c>
      <c r="BL246" s="16" t="s">
        <v>136</v>
      </c>
      <c r="BM246" s="161" t="s">
        <v>320</v>
      </c>
    </row>
    <row r="247" spans="1:65" s="13" customFormat="1" ht="11.25">
      <c r="B247" s="163"/>
      <c r="D247" s="164" t="s">
        <v>138</v>
      </c>
      <c r="E247" s="165" t="s">
        <v>1</v>
      </c>
      <c r="F247" s="166" t="s">
        <v>321</v>
      </c>
      <c r="H247" s="167">
        <v>9</v>
      </c>
      <c r="I247" s="168"/>
      <c r="L247" s="163"/>
      <c r="M247" s="169"/>
      <c r="N247" s="170"/>
      <c r="O247" s="170"/>
      <c r="P247" s="170"/>
      <c r="Q247" s="170"/>
      <c r="R247" s="170"/>
      <c r="S247" s="170"/>
      <c r="T247" s="171"/>
      <c r="AT247" s="165" t="s">
        <v>138</v>
      </c>
      <c r="AU247" s="165" t="s">
        <v>84</v>
      </c>
      <c r="AV247" s="13" t="s">
        <v>84</v>
      </c>
      <c r="AW247" s="13" t="s">
        <v>31</v>
      </c>
      <c r="AX247" s="13" t="s">
        <v>75</v>
      </c>
      <c r="AY247" s="165" t="s">
        <v>129</v>
      </c>
    </row>
    <row r="248" spans="1:65" s="13" customFormat="1" ht="11.25">
      <c r="B248" s="163"/>
      <c r="D248" s="164" t="s">
        <v>138</v>
      </c>
      <c r="E248" s="165" t="s">
        <v>1</v>
      </c>
      <c r="F248" s="166" t="s">
        <v>322</v>
      </c>
      <c r="H248" s="167">
        <v>2.88</v>
      </c>
      <c r="I248" s="168"/>
      <c r="L248" s="163"/>
      <c r="M248" s="169"/>
      <c r="N248" s="170"/>
      <c r="O248" s="170"/>
      <c r="P248" s="170"/>
      <c r="Q248" s="170"/>
      <c r="R248" s="170"/>
      <c r="S248" s="170"/>
      <c r="T248" s="171"/>
      <c r="AT248" s="165" t="s">
        <v>138</v>
      </c>
      <c r="AU248" s="165" t="s">
        <v>84</v>
      </c>
      <c r="AV248" s="13" t="s">
        <v>84</v>
      </c>
      <c r="AW248" s="13" t="s">
        <v>31</v>
      </c>
      <c r="AX248" s="13" t="s">
        <v>75</v>
      </c>
      <c r="AY248" s="165" t="s">
        <v>129</v>
      </c>
    </row>
    <row r="249" spans="1:65" s="13" customFormat="1" ht="11.25">
      <c r="B249" s="163"/>
      <c r="D249" s="164" t="s">
        <v>138</v>
      </c>
      <c r="E249" s="165" t="s">
        <v>1</v>
      </c>
      <c r="F249" s="166" t="s">
        <v>323</v>
      </c>
      <c r="H249" s="167">
        <v>9</v>
      </c>
      <c r="I249" s="168"/>
      <c r="L249" s="163"/>
      <c r="M249" s="169"/>
      <c r="N249" s="170"/>
      <c r="O249" s="170"/>
      <c r="P249" s="170"/>
      <c r="Q249" s="170"/>
      <c r="R249" s="170"/>
      <c r="S249" s="170"/>
      <c r="T249" s="171"/>
      <c r="AT249" s="165" t="s">
        <v>138</v>
      </c>
      <c r="AU249" s="165" t="s">
        <v>84</v>
      </c>
      <c r="AV249" s="13" t="s">
        <v>84</v>
      </c>
      <c r="AW249" s="13" t="s">
        <v>31</v>
      </c>
      <c r="AX249" s="13" t="s">
        <v>75</v>
      </c>
      <c r="AY249" s="165" t="s">
        <v>129</v>
      </c>
    </row>
    <row r="250" spans="1:65" s="14" customFormat="1" ht="11.25">
      <c r="B250" s="172"/>
      <c r="D250" s="164" t="s">
        <v>138</v>
      </c>
      <c r="E250" s="173" t="s">
        <v>1</v>
      </c>
      <c r="F250" s="174" t="s">
        <v>141</v>
      </c>
      <c r="H250" s="175">
        <v>20.88</v>
      </c>
      <c r="I250" s="176"/>
      <c r="L250" s="172"/>
      <c r="M250" s="177"/>
      <c r="N250" s="178"/>
      <c r="O250" s="178"/>
      <c r="P250" s="178"/>
      <c r="Q250" s="178"/>
      <c r="R250" s="178"/>
      <c r="S250" s="178"/>
      <c r="T250" s="179"/>
      <c r="AT250" s="173" t="s">
        <v>138</v>
      </c>
      <c r="AU250" s="173" t="s">
        <v>84</v>
      </c>
      <c r="AV250" s="14" t="s">
        <v>136</v>
      </c>
      <c r="AW250" s="14" t="s">
        <v>31</v>
      </c>
      <c r="AX250" s="14" t="s">
        <v>82</v>
      </c>
      <c r="AY250" s="173" t="s">
        <v>129</v>
      </c>
    </row>
    <row r="251" spans="1:65" s="2" customFormat="1" ht="16.5" customHeight="1">
      <c r="A251" s="31"/>
      <c r="B251" s="148"/>
      <c r="C251" s="180" t="s">
        <v>324</v>
      </c>
      <c r="D251" s="180" t="s">
        <v>180</v>
      </c>
      <c r="E251" s="181" t="s">
        <v>325</v>
      </c>
      <c r="F251" s="182" t="s">
        <v>326</v>
      </c>
      <c r="G251" s="183" t="s">
        <v>238</v>
      </c>
      <c r="H251" s="184">
        <v>4.6769999999999996</v>
      </c>
      <c r="I251" s="185"/>
      <c r="J251" s="186">
        <f>ROUND(I251*H251,2)</f>
        <v>0</v>
      </c>
      <c r="K251" s="187"/>
      <c r="L251" s="188"/>
      <c r="M251" s="189" t="s">
        <v>1</v>
      </c>
      <c r="N251" s="190" t="s">
        <v>40</v>
      </c>
      <c r="O251" s="57"/>
      <c r="P251" s="159">
        <f>O251*H251</f>
        <v>0</v>
      </c>
      <c r="Q251" s="159">
        <v>1</v>
      </c>
      <c r="R251" s="159">
        <f>Q251*H251</f>
        <v>4.6769999999999996</v>
      </c>
      <c r="S251" s="159">
        <v>0</v>
      </c>
      <c r="T251" s="160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61" t="s">
        <v>179</v>
      </c>
      <c r="AT251" s="161" t="s">
        <v>180</v>
      </c>
      <c r="AU251" s="161" t="s">
        <v>84</v>
      </c>
      <c r="AY251" s="16" t="s">
        <v>129</v>
      </c>
      <c r="BE251" s="162">
        <f>IF(N251="základní",J251,0)</f>
        <v>0</v>
      </c>
      <c r="BF251" s="162">
        <f>IF(N251="snížená",J251,0)</f>
        <v>0</v>
      </c>
      <c r="BG251" s="162">
        <f>IF(N251="zákl. přenesená",J251,0)</f>
        <v>0</v>
      </c>
      <c r="BH251" s="162">
        <f>IF(N251="sníž. přenesená",J251,0)</f>
        <v>0</v>
      </c>
      <c r="BI251" s="162">
        <f>IF(N251="nulová",J251,0)</f>
        <v>0</v>
      </c>
      <c r="BJ251" s="16" t="s">
        <v>82</v>
      </c>
      <c r="BK251" s="162">
        <f>ROUND(I251*H251,2)</f>
        <v>0</v>
      </c>
      <c r="BL251" s="16" t="s">
        <v>136</v>
      </c>
      <c r="BM251" s="161" t="s">
        <v>327</v>
      </c>
    </row>
    <row r="252" spans="1:65" s="13" customFormat="1" ht="11.25">
      <c r="B252" s="163"/>
      <c r="D252" s="164" t="s">
        <v>138</v>
      </c>
      <c r="E252" s="165" t="s">
        <v>1</v>
      </c>
      <c r="F252" s="166" t="s">
        <v>328</v>
      </c>
      <c r="H252" s="167">
        <v>4.6769999999999996</v>
      </c>
      <c r="I252" s="168"/>
      <c r="L252" s="163"/>
      <c r="M252" s="169"/>
      <c r="N252" s="170"/>
      <c r="O252" s="170"/>
      <c r="P252" s="170"/>
      <c r="Q252" s="170"/>
      <c r="R252" s="170"/>
      <c r="S252" s="170"/>
      <c r="T252" s="171"/>
      <c r="AT252" s="165" t="s">
        <v>138</v>
      </c>
      <c r="AU252" s="165" t="s">
        <v>84</v>
      </c>
      <c r="AV252" s="13" t="s">
        <v>84</v>
      </c>
      <c r="AW252" s="13" t="s">
        <v>31</v>
      </c>
      <c r="AX252" s="13" t="s">
        <v>75</v>
      </c>
      <c r="AY252" s="165" t="s">
        <v>129</v>
      </c>
    </row>
    <row r="253" spans="1:65" s="14" customFormat="1" ht="11.25">
      <c r="B253" s="172"/>
      <c r="D253" s="164" t="s">
        <v>138</v>
      </c>
      <c r="E253" s="173" t="s">
        <v>1</v>
      </c>
      <c r="F253" s="174" t="s">
        <v>141</v>
      </c>
      <c r="H253" s="175">
        <v>4.6769999999999996</v>
      </c>
      <c r="I253" s="176"/>
      <c r="L253" s="172"/>
      <c r="M253" s="177"/>
      <c r="N253" s="178"/>
      <c r="O253" s="178"/>
      <c r="P253" s="178"/>
      <c r="Q253" s="178"/>
      <c r="R253" s="178"/>
      <c r="S253" s="178"/>
      <c r="T253" s="179"/>
      <c r="AT253" s="173" t="s">
        <v>138</v>
      </c>
      <c r="AU253" s="173" t="s">
        <v>84</v>
      </c>
      <c r="AV253" s="14" t="s">
        <v>136</v>
      </c>
      <c r="AW253" s="14" t="s">
        <v>31</v>
      </c>
      <c r="AX253" s="14" t="s">
        <v>82</v>
      </c>
      <c r="AY253" s="173" t="s">
        <v>129</v>
      </c>
    </row>
    <row r="254" spans="1:65" s="2" customFormat="1" ht="16.5" customHeight="1">
      <c r="A254" s="31"/>
      <c r="B254" s="148"/>
      <c r="C254" s="180" t="s">
        <v>329</v>
      </c>
      <c r="D254" s="180" t="s">
        <v>180</v>
      </c>
      <c r="E254" s="181" t="s">
        <v>330</v>
      </c>
      <c r="F254" s="182" t="s">
        <v>331</v>
      </c>
      <c r="G254" s="183" t="s">
        <v>238</v>
      </c>
      <c r="H254" s="184">
        <v>4.1760000000000002</v>
      </c>
      <c r="I254" s="185"/>
      <c r="J254" s="186">
        <f>ROUND(I254*H254,2)</f>
        <v>0</v>
      </c>
      <c r="K254" s="187"/>
      <c r="L254" s="188"/>
      <c r="M254" s="189" t="s">
        <v>1</v>
      </c>
      <c r="N254" s="190" t="s">
        <v>40</v>
      </c>
      <c r="O254" s="57"/>
      <c r="P254" s="159">
        <f>O254*H254</f>
        <v>0</v>
      </c>
      <c r="Q254" s="159">
        <v>1</v>
      </c>
      <c r="R254" s="159">
        <f>Q254*H254</f>
        <v>4.1760000000000002</v>
      </c>
      <c r="S254" s="159">
        <v>0</v>
      </c>
      <c r="T254" s="160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61" t="s">
        <v>179</v>
      </c>
      <c r="AT254" s="161" t="s">
        <v>180</v>
      </c>
      <c r="AU254" s="161" t="s">
        <v>84</v>
      </c>
      <c r="AY254" s="16" t="s">
        <v>129</v>
      </c>
      <c r="BE254" s="162">
        <f>IF(N254="základní",J254,0)</f>
        <v>0</v>
      </c>
      <c r="BF254" s="162">
        <f>IF(N254="snížená",J254,0)</f>
        <v>0</v>
      </c>
      <c r="BG254" s="162">
        <f>IF(N254="zákl. přenesená",J254,0)</f>
        <v>0</v>
      </c>
      <c r="BH254" s="162">
        <f>IF(N254="sníž. přenesená",J254,0)</f>
        <v>0</v>
      </c>
      <c r="BI254" s="162">
        <f>IF(N254="nulová",J254,0)</f>
        <v>0</v>
      </c>
      <c r="BJ254" s="16" t="s">
        <v>82</v>
      </c>
      <c r="BK254" s="162">
        <f>ROUND(I254*H254,2)</f>
        <v>0</v>
      </c>
      <c r="BL254" s="16" t="s">
        <v>136</v>
      </c>
      <c r="BM254" s="161" t="s">
        <v>332</v>
      </c>
    </row>
    <row r="255" spans="1:65" s="13" customFormat="1" ht="11.25">
      <c r="B255" s="163"/>
      <c r="D255" s="164" t="s">
        <v>138</v>
      </c>
      <c r="E255" s="165" t="s">
        <v>1</v>
      </c>
      <c r="F255" s="166" t="s">
        <v>333</v>
      </c>
      <c r="H255" s="167">
        <v>4.1760000000000002</v>
      </c>
      <c r="I255" s="168"/>
      <c r="L255" s="163"/>
      <c r="M255" s="169"/>
      <c r="N255" s="170"/>
      <c r="O255" s="170"/>
      <c r="P255" s="170"/>
      <c r="Q255" s="170"/>
      <c r="R255" s="170"/>
      <c r="S255" s="170"/>
      <c r="T255" s="171"/>
      <c r="AT255" s="165" t="s">
        <v>138</v>
      </c>
      <c r="AU255" s="165" t="s">
        <v>84</v>
      </c>
      <c r="AV255" s="13" t="s">
        <v>84</v>
      </c>
      <c r="AW255" s="13" t="s">
        <v>31</v>
      </c>
      <c r="AX255" s="13" t="s">
        <v>75</v>
      </c>
      <c r="AY255" s="165" t="s">
        <v>129</v>
      </c>
    </row>
    <row r="256" spans="1:65" s="14" customFormat="1" ht="11.25">
      <c r="B256" s="172"/>
      <c r="D256" s="164" t="s">
        <v>138</v>
      </c>
      <c r="E256" s="173" t="s">
        <v>1</v>
      </c>
      <c r="F256" s="174" t="s">
        <v>141</v>
      </c>
      <c r="H256" s="175">
        <v>4.1760000000000002</v>
      </c>
      <c r="I256" s="176"/>
      <c r="L256" s="172"/>
      <c r="M256" s="177"/>
      <c r="N256" s="178"/>
      <c r="O256" s="178"/>
      <c r="P256" s="178"/>
      <c r="Q256" s="178"/>
      <c r="R256" s="178"/>
      <c r="S256" s="178"/>
      <c r="T256" s="179"/>
      <c r="AT256" s="173" t="s">
        <v>138</v>
      </c>
      <c r="AU256" s="173" t="s">
        <v>84</v>
      </c>
      <c r="AV256" s="14" t="s">
        <v>136</v>
      </c>
      <c r="AW256" s="14" t="s">
        <v>31</v>
      </c>
      <c r="AX256" s="14" t="s">
        <v>82</v>
      </c>
      <c r="AY256" s="173" t="s">
        <v>129</v>
      </c>
    </row>
    <row r="257" spans="1:65" s="2" customFormat="1" ht="16.5" customHeight="1">
      <c r="A257" s="31"/>
      <c r="B257" s="148"/>
      <c r="C257" s="180" t="s">
        <v>334</v>
      </c>
      <c r="D257" s="180" t="s">
        <v>180</v>
      </c>
      <c r="E257" s="181" t="s">
        <v>335</v>
      </c>
      <c r="F257" s="182" t="s">
        <v>336</v>
      </c>
      <c r="G257" s="183" t="s">
        <v>238</v>
      </c>
      <c r="H257" s="184">
        <v>2.339</v>
      </c>
      <c r="I257" s="185"/>
      <c r="J257" s="186">
        <f>ROUND(I257*H257,2)</f>
        <v>0</v>
      </c>
      <c r="K257" s="187"/>
      <c r="L257" s="188"/>
      <c r="M257" s="189" t="s">
        <v>1</v>
      </c>
      <c r="N257" s="190" t="s">
        <v>40</v>
      </c>
      <c r="O257" s="57"/>
      <c r="P257" s="159">
        <f>O257*H257</f>
        <v>0</v>
      </c>
      <c r="Q257" s="159">
        <v>1</v>
      </c>
      <c r="R257" s="159">
        <f>Q257*H257</f>
        <v>2.339</v>
      </c>
      <c r="S257" s="159">
        <v>0</v>
      </c>
      <c r="T257" s="160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61" t="s">
        <v>179</v>
      </c>
      <c r="AT257" s="161" t="s">
        <v>180</v>
      </c>
      <c r="AU257" s="161" t="s">
        <v>84</v>
      </c>
      <c r="AY257" s="16" t="s">
        <v>129</v>
      </c>
      <c r="BE257" s="162">
        <f>IF(N257="základní",J257,0)</f>
        <v>0</v>
      </c>
      <c r="BF257" s="162">
        <f>IF(N257="snížená",J257,0)</f>
        <v>0</v>
      </c>
      <c r="BG257" s="162">
        <f>IF(N257="zákl. přenesená",J257,0)</f>
        <v>0</v>
      </c>
      <c r="BH257" s="162">
        <f>IF(N257="sníž. přenesená",J257,0)</f>
        <v>0</v>
      </c>
      <c r="BI257" s="162">
        <f>IF(N257="nulová",J257,0)</f>
        <v>0</v>
      </c>
      <c r="BJ257" s="16" t="s">
        <v>82</v>
      </c>
      <c r="BK257" s="162">
        <f>ROUND(I257*H257,2)</f>
        <v>0</v>
      </c>
      <c r="BL257" s="16" t="s">
        <v>136</v>
      </c>
      <c r="BM257" s="161" t="s">
        <v>337</v>
      </c>
    </row>
    <row r="258" spans="1:65" s="13" customFormat="1" ht="11.25">
      <c r="B258" s="163"/>
      <c r="D258" s="164" t="s">
        <v>138</v>
      </c>
      <c r="E258" s="165" t="s">
        <v>1</v>
      </c>
      <c r="F258" s="166" t="s">
        <v>338</v>
      </c>
      <c r="H258" s="167">
        <v>2.339</v>
      </c>
      <c r="I258" s="168"/>
      <c r="L258" s="163"/>
      <c r="M258" s="169"/>
      <c r="N258" s="170"/>
      <c r="O258" s="170"/>
      <c r="P258" s="170"/>
      <c r="Q258" s="170"/>
      <c r="R258" s="170"/>
      <c r="S258" s="170"/>
      <c r="T258" s="171"/>
      <c r="AT258" s="165" t="s">
        <v>138</v>
      </c>
      <c r="AU258" s="165" t="s">
        <v>84</v>
      </c>
      <c r="AV258" s="13" t="s">
        <v>84</v>
      </c>
      <c r="AW258" s="13" t="s">
        <v>31</v>
      </c>
      <c r="AX258" s="13" t="s">
        <v>75</v>
      </c>
      <c r="AY258" s="165" t="s">
        <v>129</v>
      </c>
    </row>
    <row r="259" spans="1:65" s="14" customFormat="1" ht="11.25">
      <c r="B259" s="172"/>
      <c r="D259" s="164" t="s">
        <v>138</v>
      </c>
      <c r="E259" s="173" t="s">
        <v>1</v>
      </c>
      <c r="F259" s="174" t="s">
        <v>141</v>
      </c>
      <c r="H259" s="175">
        <v>2.339</v>
      </c>
      <c r="I259" s="176"/>
      <c r="L259" s="172"/>
      <c r="M259" s="177"/>
      <c r="N259" s="178"/>
      <c r="O259" s="178"/>
      <c r="P259" s="178"/>
      <c r="Q259" s="178"/>
      <c r="R259" s="178"/>
      <c r="S259" s="178"/>
      <c r="T259" s="179"/>
      <c r="AT259" s="173" t="s">
        <v>138</v>
      </c>
      <c r="AU259" s="173" t="s">
        <v>84</v>
      </c>
      <c r="AV259" s="14" t="s">
        <v>136</v>
      </c>
      <c r="AW259" s="14" t="s">
        <v>31</v>
      </c>
      <c r="AX259" s="14" t="s">
        <v>82</v>
      </c>
      <c r="AY259" s="173" t="s">
        <v>129</v>
      </c>
    </row>
    <row r="260" spans="1:65" s="2" customFormat="1" ht="37.9" customHeight="1">
      <c r="A260" s="31"/>
      <c r="B260" s="148"/>
      <c r="C260" s="149" t="s">
        <v>339</v>
      </c>
      <c r="D260" s="149" t="s">
        <v>132</v>
      </c>
      <c r="E260" s="150" t="s">
        <v>340</v>
      </c>
      <c r="F260" s="151" t="s">
        <v>341</v>
      </c>
      <c r="G260" s="152" t="s">
        <v>175</v>
      </c>
      <c r="H260" s="153">
        <v>24.4</v>
      </c>
      <c r="I260" s="154"/>
      <c r="J260" s="155">
        <f>ROUND(I260*H260,2)</f>
        <v>0</v>
      </c>
      <c r="K260" s="156"/>
      <c r="L260" s="32"/>
      <c r="M260" s="157" t="s">
        <v>1</v>
      </c>
      <c r="N260" s="158" t="s">
        <v>40</v>
      </c>
      <c r="O260" s="57"/>
      <c r="P260" s="159">
        <f>O260*H260</f>
        <v>0</v>
      </c>
      <c r="Q260" s="159">
        <v>0</v>
      </c>
      <c r="R260" s="159">
        <f>Q260*H260</f>
        <v>0</v>
      </c>
      <c r="S260" s="159">
        <v>0</v>
      </c>
      <c r="T260" s="160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61" t="s">
        <v>136</v>
      </c>
      <c r="AT260" s="161" t="s">
        <v>132</v>
      </c>
      <c r="AU260" s="161" t="s">
        <v>84</v>
      </c>
      <c r="AY260" s="16" t="s">
        <v>129</v>
      </c>
      <c r="BE260" s="162">
        <f>IF(N260="základní",J260,0)</f>
        <v>0</v>
      </c>
      <c r="BF260" s="162">
        <f>IF(N260="snížená",J260,0)</f>
        <v>0</v>
      </c>
      <c r="BG260" s="162">
        <f>IF(N260="zákl. přenesená",J260,0)</f>
        <v>0</v>
      </c>
      <c r="BH260" s="162">
        <f>IF(N260="sníž. přenesená",J260,0)</f>
        <v>0</v>
      </c>
      <c r="BI260" s="162">
        <f>IF(N260="nulová",J260,0)</f>
        <v>0</v>
      </c>
      <c r="BJ260" s="16" t="s">
        <v>82</v>
      </c>
      <c r="BK260" s="162">
        <f>ROUND(I260*H260,2)</f>
        <v>0</v>
      </c>
      <c r="BL260" s="16" t="s">
        <v>136</v>
      </c>
      <c r="BM260" s="161" t="s">
        <v>342</v>
      </c>
    </row>
    <row r="261" spans="1:65" s="13" customFormat="1" ht="11.25">
      <c r="B261" s="163"/>
      <c r="D261" s="164" t="s">
        <v>138</v>
      </c>
      <c r="E261" s="165" t="s">
        <v>1</v>
      </c>
      <c r="F261" s="166" t="s">
        <v>343</v>
      </c>
      <c r="H261" s="167">
        <v>24.4</v>
      </c>
      <c r="I261" s="168"/>
      <c r="L261" s="163"/>
      <c r="M261" s="169"/>
      <c r="N261" s="170"/>
      <c r="O261" s="170"/>
      <c r="P261" s="170"/>
      <c r="Q261" s="170"/>
      <c r="R261" s="170"/>
      <c r="S261" s="170"/>
      <c r="T261" s="171"/>
      <c r="AT261" s="165" t="s">
        <v>138</v>
      </c>
      <c r="AU261" s="165" t="s">
        <v>84</v>
      </c>
      <c r="AV261" s="13" t="s">
        <v>84</v>
      </c>
      <c r="AW261" s="13" t="s">
        <v>31</v>
      </c>
      <c r="AX261" s="13" t="s">
        <v>75</v>
      </c>
      <c r="AY261" s="165" t="s">
        <v>129</v>
      </c>
    </row>
    <row r="262" spans="1:65" s="14" customFormat="1" ht="11.25">
      <c r="B262" s="172"/>
      <c r="D262" s="164" t="s">
        <v>138</v>
      </c>
      <c r="E262" s="173" t="s">
        <v>1</v>
      </c>
      <c r="F262" s="174" t="s">
        <v>141</v>
      </c>
      <c r="H262" s="175">
        <v>24.4</v>
      </c>
      <c r="I262" s="176"/>
      <c r="L262" s="172"/>
      <c r="M262" s="177"/>
      <c r="N262" s="178"/>
      <c r="O262" s="178"/>
      <c r="P262" s="178"/>
      <c r="Q262" s="178"/>
      <c r="R262" s="178"/>
      <c r="S262" s="178"/>
      <c r="T262" s="179"/>
      <c r="AT262" s="173" t="s">
        <v>138</v>
      </c>
      <c r="AU262" s="173" t="s">
        <v>84</v>
      </c>
      <c r="AV262" s="14" t="s">
        <v>136</v>
      </c>
      <c r="AW262" s="14" t="s">
        <v>31</v>
      </c>
      <c r="AX262" s="14" t="s">
        <v>82</v>
      </c>
      <c r="AY262" s="173" t="s">
        <v>129</v>
      </c>
    </row>
    <row r="263" spans="1:65" s="2" customFormat="1" ht="16.5" customHeight="1">
      <c r="A263" s="31"/>
      <c r="B263" s="148"/>
      <c r="C263" s="180" t="s">
        <v>344</v>
      </c>
      <c r="D263" s="180" t="s">
        <v>180</v>
      </c>
      <c r="E263" s="181" t="s">
        <v>345</v>
      </c>
      <c r="F263" s="182" t="s">
        <v>346</v>
      </c>
      <c r="G263" s="183" t="s">
        <v>347</v>
      </c>
      <c r="H263" s="184">
        <v>5</v>
      </c>
      <c r="I263" s="185"/>
      <c r="J263" s="186">
        <f>ROUND(I263*H263,2)</f>
        <v>0</v>
      </c>
      <c r="K263" s="187"/>
      <c r="L263" s="188"/>
      <c r="M263" s="189" t="s">
        <v>1</v>
      </c>
      <c r="N263" s="190" t="s">
        <v>40</v>
      </c>
      <c r="O263" s="57"/>
      <c r="P263" s="159">
        <f>O263*H263</f>
        <v>0</v>
      </c>
      <c r="Q263" s="159">
        <v>0</v>
      </c>
      <c r="R263" s="159">
        <f>Q263*H263</f>
        <v>0</v>
      </c>
      <c r="S263" s="159">
        <v>0</v>
      </c>
      <c r="T263" s="160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61" t="s">
        <v>179</v>
      </c>
      <c r="AT263" s="161" t="s">
        <v>180</v>
      </c>
      <c r="AU263" s="161" t="s">
        <v>84</v>
      </c>
      <c r="AY263" s="16" t="s">
        <v>129</v>
      </c>
      <c r="BE263" s="162">
        <f>IF(N263="základní",J263,0)</f>
        <v>0</v>
      </c>
      <c r="BF263" s="162">
        <f>IF(N263="snížená",J263,0)</f>
        <v>0</v>
      </c>
      <c r="BG263" s="162">
        <f>IF(N263="zákl. přenesená",J263,0)</f>
        <v>0</v>
      </c>
      <c r="BH263" s="162">
        <f>IF(N263="sníž. přenesená",J263,0)</f>
        <v>0</v>
      </c>
      <c r="BI263" s="162">
        <f>IF(N263="nulová",J263,0)</f>
        <v>0</v>
      </c>
      <c r="BJ263" s="16" t="s">
        <v>82</v>
      </c>
      <c r="BK263" s="162">
        <f>ROUND(I263*H263,2)</f>
        <v>0</v>
      </c>
      <c r="BL263" s="16" t="s">
        <v>136</v>
      </c>
      <c r="BM263" s="161" t="s">
        <v>348</v>
      </c>
    </row>
    <row r="264" spans="1:65" s="13" customFormat="1" ht="11.25">
      <c r="B264" s="163"/>
      <c r="D264" s="164" t="s">
        <v>138</v>
      </c>
      <c r="E264" s="165" t="s">
        <v>1</v>
      </c>
      <c r="F264" s="166" t="s">
        <v>349</v>
      </c>
      <c r="H264" s="167">
        <v>5</v>
      </c>
      <c r="I264" s="168"/>
      <c r="L264" s="163"/>
      <c r="M264" s="169"/>
      <c r="N264" s="170"/>
      <c r="O264" s="170"/>
      <c r="P264" s="170"/>
      <c r="Q264" s="170"/>
      <c r="R264" s="170"/>
      <c r="S264" s="170"/>
      <c r="T264" s="171"/>
      <c r="AT264" s="165" t="s">
        <v>138</v>
      </c>
      <c r="AU264" s="165" t="s">
        <v>84</v>
      </c>
      <c r="AV264" s="13" t="s">
        <v>84</v>
      </c>
      <c r="AW264" s="13" t="s">
        <v>31</v>
      </c>
      <c r="AX264" s="13" t="s">
        <v>75</v>
      </c>
      <c r="AY264" s="165" t="s">
        <v>129</v>
      </c>
    </row>
    <row r="265" spans="1:65" s="14" customFormat="1" ht="11.25">
      <c r="B265" s="172"/>
      <c r="D265" s="164" t="s">
        <v>138</v>
      </c>
      <c r="E265" s="173" t="s">
        <v>1</v>
      </c>
      <c r="F265" s="174" t="s">
        <v>141</v>
      </c>
      <c r="H265" s="175">
        <v>5</v>
      </c>
      <c r="I265" s="176"/>
      <c r="L265" s="172"/>
      <c r="M265" s="191"/>
      <c r="N265" s="192"/>
      <c r="O265" s="192"/>
      <c r="P265" s="192"/>
      <c r="Q265" s="192"/>
      <c r="R265" s="192"/>
      <c r="S265" s="192"/>
      <c r="T265" s="193"/>
      <c r="AT265" s="173" t="s">
        <v>138</v>
      </c>
      <c r="AU265" s="173" t="s">
        <v>84</v>
      </c>
      <c r="AV265" s="14" t="s">
        <v>136</v>
      </c>
      <c r="AW265" s="14" t="s">
        <v>31</v>
      </c>
      <c r="AX265" s="14" t="s">
        <v>82</v>
      </c>
      <c r="AY265" s="173" t="s">
        <v>129</v>
      </c>
    </row>
    <row r="266" spans="1:65" s="2" customFormat="1" ht="6.95" customHeight="1">
      <c r="A266" s="31"/>
      <c r="B266" s="46"/>
      <c r="C266" s="47"/>
      <c r="D266" s="47"/>
      <c r="E266" s="47"/>
      <c r="F266" s="47"/>
      <c r="G266" s="47"/>
      <c r="H266" s="47"/>
      <c r="I266" s="47"/>
      <c r="J266" s="47"/>
      <c r="K266" s="47"/>
      <c r="L266" s="32"/>
      <c r="M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</row>
  </sheetData>
  <autoFilter ref="C121:K265" xr:uid="{00000000-0009-0000-0000-000001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5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6" t="s">
        <v>92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102</v>
      </c>
      <c r="L4" s="19"/>
      <c r="M4" s="97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43" t="str">
        <f>'Rekapitulace stavby'!K6</f>
        <v>Oprava přejezdů v úseku Bzenec přívoz - Nedakonice</v>
      </c>
      <c r="F7" s="244"/>
      <c r="G7" s="244"/>
      <c r="H7" s="244"/>
      <c r="L7" s="19"/>
    </row>
    <row r="8" spans="1:46" s="1" customFormat="1" ht="12" customHeight="1">
      <c r="B8" s="19"/>
      <c r="D8" s="26" t="s">
        <v>103</v>
      </c>
      <c r="L8" s="19"/>
    </row>
    <row r="9" spans="1:46" s="2" customFormat="1" ht="16.5" customHeight="1">
      <c r="A9" s="31"/>
      <c r="B9" s="32"/>
      <c r="C9" s="31"/>
      <c r="D9" s="31"/>
      <c r="E9" s="243" t="s">
        <v>104</v>
      </c>
      <c r="F9" s="245"/>
      <c r="G9" s="245"/>
      <c r="H9" s="24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105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00" t="s">
        <v>350</v>
      </c>
      <c r="F11" s="245"/>
      <c r="G11" s="245"/>
      <c r="H11" s="24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13. 6. 2023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tr">
        <f>IF('Rekapitulace stavby'!AN10="","",'Rekapitulace stavby'!AN10)</f>
        <v/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4" t="str">
        <f>IF('Rekapitulace stavby'!E11="","",'Rekapitulace stavby'!E11)</f>
        <v xml:space="preserve"> </v>
      </c>
      <c r="F17" s="31"/>
      <c r="G17" s="31"/>
      <c r="H17" s="31"/>
      <c r="I17" s="26" t="s">
        <v>27</v>
      </c>
      <c r="J17" s="24" t="str">
        <f>IF('Rekapitulace stavby'!AN11="","",'Rekapitulace stavby'!AN11)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6" t="s">
        <v>28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46" t="str">
        <f>'Rekapitulace stavby'!E14</f>
        <v>Vyplň údaj</v>
      </c>
      <c r="F20" s="226"/>
      <c r="G20" s="226"/>
      <c r="H20" s="226"/>
      <c r="I20" s="26" t="s">
        <v>27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6" t="s">
        <v>30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27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6" t="s">
        <v>32</v>
      </c>
      <c r="E25" s="31"/>
      <c r="F25" s="31"/>
      <c r="G25" s="31"/>
      <c r="H25" s="31"/>
      <c r="I25" s="26" t="s">
        <v>25</v>
      </c>
      <c r="J25" s="24" t="s">
        <v>1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4" t="s">
        <v>33</v>
      </c>
      <c r="F26" s="31"/>
      <c r="G26" s="31"/>
      <c r="H26" s="31"/>
      <c r="I26" s="26" t="s">
        <v>27</v>
      </c>
      <c r="J26" s="24" t="s">
        <v>1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6" t="s">
        <v>34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8"/>
      <c r="B29" s="99"/>
      <c r="C29" s="98"/>
      <c r="D29" s="98"/>
      <c r="E29" s="231" t="s">
        <v>1</v>
      </c>
      <c r="F29" s="231"/>
      <c r="G29" s="231"/>
      <c r="H29" s="23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35</v>
      </c>
      <c r="E32" s="31"/>
      <c r="F32" s="31"/>
      <c r="G32" s="31"/>
      <c r="H32" s="31"/>
      <c r="I32" s="31"/>
      <c r="J32" s="70">
        <f>ROUND(J122,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5" t="s">
        <v>38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39</v>
      </c>
      <c r="E35" s="26" t="s">
        <v>40</v>
      </c>
      <c r="F35" s="103">
        <f>ROUND((SUM(BE122:BE258)),  2)</f>
        <v>0</v>
      </c>
      <c r="G35" s="31"/>
      <c r="H35" s="31"/>
      <c r="I35" s="104">
        <v>0.21</v>
      </c>
      <c r="J35" s="103">
        <f>ROUND(((SUM(BE122:BE258))*I35),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41</v>
      </c>
      <c r="F36" s="103">
        <f>ROUND((SUM(BF122:BF258)),  2)</f>
        <v>0</v>
      </c>
      <c r="G36" s="31"/>
      <c r="H36" s="31"/>
      <c r="I36" s="104">
        <v>0.15</v>
      </c>
      <c r="J36" s="103">
        <f>ROUND(((SUM(BF122:BF258))*I36),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103">
        <f>ROUND((SUM(BG122:BG258)),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43</v>
      </c>
      <c r="F38" s="103">
        <f>ROUND((SUM(BH122:BH258)),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44</v>
      </c>
      <c r="F39" s="103">
        <f>ROUND((SUM(BI122:BI258)),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5"/>
      <c r="D41" s="106" t="s">
        <v>45</v>
      </c>
      <c r="E41" s="59"/>
      <c r="F41" s="59"/>
      <c r="G41" s="107" t="s">
        <v>46</v>
      </c>
      <c r="H41" s="108" t="s">
        <v>47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1"/>
      <c r="B61" s="32"/>
      <c r="C61" s="31"/>
      <c r="D61" s="44" t="s">
        <v>50</v>
      </c>
      <c r="E61" s="34"/>
      <c r="F61" s="111" t="s">
        <v>51</v>
      </c>
      <c r="G61" s="44" t="s">
        <v>50</v>
      </c>
      <c r="H61" s="34"/>
      <c r="I61" s="34"/>
      <c r="J61" s="112" t="s">
        <v>51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1"/>
      <c r="B65" s="32"/>
      <c r="C65" s="31"/>
      <c r="D65" s="42" t="s">
        <v>52</v>
      </c>
      <c r="E65" s="45"/>
      <c r="F65" s="45"/>
      <c r="G65" s="42" t="s">
        <v>53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1"/>
      <c r="B76" s="32"/>
      <c r="C76" s="31"/>
      <c r="D76" s="44" t="s">
        <v>50</v>
      </c>
      <c r="E76" s="34"/>
      <c r="F76" s="111" t="s">
        <v>51</v>
      </c>
      <c r="G76" s="44" t="s">
        <v>50</v>
      </c>
      <c r="H76" s="34"/>
      <c r="I76" s="34"/>
      <c r="J76" s="112" t="s">
        <v>51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3" t="str">
        <f>E7</f>
        <v>Oprava přejezdů v úseku Bzenec přívoz - Nedakonice</v>
      </c>
      <c r="F85" s="244"/>
      <c r="G85" s="244"/>
      <c r="H85" s="244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103</v>
      </c>
      <c r="L86" s="19"/>
    </row>
    <row r="87" spans="1:31" s="2" customFormat="1" ht="16.5" customHeight="1">
      <c r="A87" s="31"/>
      <c r="B87" s="32"/>
      <c r="C87" s="31"/>
      <c r="D87" s="31"/>
      <c r="E87" s="243" t="s">
        <v>104</v>
      </c>
      <c r="F87" s="245"/>
      <c r="G87" s="245"/>
      <c r="H87" s="24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105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00" t="str">
        <f>E11</f>
        <v>01.2 - Přejezd v km 129,656</v>
      </c>
      <c r="F89" s="245"/>
      <c r="G89" s="245"/>
      <c r="H89" s="24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úsek Bzenec přívoz - Nedakonice</v>
      </c>
      <c r="G91" s="31"/>
      <c r="H91" s="31"/>
      <c r="I91" s="26" t="s">
        <v>22</v>
      </c>
      <c r="J91" s="54" t="str">
        <f>IF(J14="","",J14)</f>
        <v>13. 6. 2023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 xml:space="preserve"> </v>
      </c>
      <c r="G93" s="31"/>
      <c r="H93" s="31"/>
      <c r="I93" s="26" t="s">
        <v>30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1"/>
      <c r="E94" s="31"/>
      <c r="F94" s="24" t="str">
        <f>IF(E20="","",E20)</f>
        <v>Vyplň údaj</v>
      </c>
      <c r="G94" s="31"/>
      <c r="H94" s="31"/>
      <c r="I94" s="26" t="s">
        <v>32</v>
      </c>
      <c r="J94" s="29" t="str">
        <f>E26</f>
        <v>Ondřej Bozek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108</v>
      </c>
      <c r="D96" s="105"/>
      <c r="E96" s="105"/>
      <c r="F96" s="105"/>
      <c r="G96" s="105"/>
      <c r="H96" s="105"/>
      <c r="I96" s="105"/>
      <c r="J96" s="114" t="s">
        <v>109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110</v>
      </c>
      <c r="D98" s="31"/>
      <c r="E98" s="31"/>
      <c r="F98" s="31"/>
      <c r="G98" s="31"/>
      <c r="H98" s="31"/>
      <c r="I98" s="31"/>
      <c r="J98" s="70">
        <f>J122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111</v>
      </c>
    </row>
    <row r="99" spans="1:47" s="9" customFormat="1" ht="24.95" customHeight="1">
      <c r="B99" s="116"/>
      <c r="D99" s="117" t="s">
        <v>112</v>
      </c>
      <c r="E99" s="118"/>
      <c r="F99" s="118"/>
      <c r="G99" s="118"/>
      <c r="H99" s="118"/>
      <c r="I99" s="118"/>
      <c r="J99" s="119">
        <f>J123</f>
        <v>0</v>
      </c>
      <c r="L99" s="116"/>
    </row>
    <row r="100" spans="1:47" s="10" customFormat="1" ht="19.899999999999999" customHeight="1">
      <c r="B100" s="120"/>
      <c r="D100" s="121" t="s">
        <v>113</v>
      </c>
      <c r="E100" s="122"/>
      <c r="F100" s="122"/>
      <c r="G100" s="122"/>
      <c r="H100" s="122"/>
      <c r="I100" s="122"/>
      <c r="J100" s="123">
        <f>J124</f>
        <v>0</v>
      </c>
      <c r="L100" s="120"/>
    </row>
    <row r="101" spans="1:47" s="2" customFormat="1" ht="21.75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114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1"/>
      <c r="D110" s="31"/>
      <c r="E110" s="243" t="str">
        <f>E7</f>
        <v>Oprava přejezdů v úseku Bzenec přívoz - Nedakonice</v>
      </c>
      <c r="F110" s="244"/>
      <c r="G110" s="244"/>
      <c r="H110" s="244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9"/>
      <c r="C111" s="26" t="s">
        <v>103</v>
      </c>
      <c r="L111" s="19"/>
    </row>
    <row r="112" spans="1:47" s="2" customFormat="1" ht="16.5" customHeight="1">
      <c r="A112" s="31"/>
      <c r="B112" s="32"/>
      <c r="C112" s="31"/>
      <c r="D112" s="31"/>
      <c r="E112" s="243" t="s">
        <v>104</v>
      </c>
      <c r="F112" s="245"/>
      <c r="G112" s="245"/>
      <c r="H112" s="245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105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00" t="str">
        <f>E11</f>
        <v>01.2 - Přejezd v km 129,656</v>
      </c>
      <c r="F114" s="245"/>
      <c r="G114" s="245"/>
      <c r="H114" s="245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F14</f>
        <v>úsek Bzenec přívoz - Nedakonice</v>
      </c>
      <c r="G116" s="31"/>
      <c r="H116" s="31"/>
      <c r="I116" s="26" t="s">
        <v>22</v>
      </c>
      <c r="J116" s="54" t="str">
        <f>IF(J14="","",J14)</f>
        <v>13. 6. 2023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E17</f>
        <v xml:space="preserve"> </v>
      </c>
      <c r="G118" s="31"/>
      <c r="H118" s="31"/>
      <c r="I118" s="26" t="s">
        <v>30</v>
      </c>
      <c r="J118" s="29" t="str">
        <f>E23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28</v>
      </c>
      <c r="D119" s="31"/>
      <c r="E119" s="31"/>
      <c r="F119" s="24" t="str">
        <f>IF(E20="","",E20)</f>
        <v>Vyplň údaj</v>
      </c>
      <c r="G119" s="31"/>
      <c r="H119" s="31"/>
      <c r="I119" s="26" t="s">
        <v>32</v>
      </c>
      <c r="J119" s="29" t="str">
        <f>E26</f>
        <v>Ondřej Bozek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24"/>
      <c r="B121" s="125"/>
      <c r="C121" s="126" t="s">
        <v>115</v>
      </c>
      <c r="D121" s="127" t="s">
        <v>60</v>
      </c>
      <c r="E121" s="127" t="s">
        <v>56</v>
      </c>
      <c r="F121" s="127" t="s">
        <v>57</v>
      </c>
      <c r="G121" s="127" t="s">
        <v>116</v>
      </c>
      <c r="H121" s="127" t="s">
        <v>117</v>
      </c>
      <c r="I121" s="127" t="s">
        <v>118</v>
      </c>
      <c r="J121" s="128" t="s">
        <v>109</v>
      </c>
      <c r="K121" s="129" t="s">
        <v>119</v>
      </c>
      <c r="L121" s="130"/>
      <c r="M121" s="61" t="s">
        <v>1</v>
      </c>
      <c r="N121" s="62" t="s">
        <v>39</v>
      </c>
      <c r="O121" s="62" t="s">
        <v>120</v>
      </c>
      <c r="P121" s="62" t="s">
        <v>121</v>
      </c>
      <c r="Q121" s="62" t="s">
        <v>122</v>
      </c>
      <c r="R121" s="62" t="s">
        <v>123</v>
      </c>
      <c r="S121" s="62" t="s">
        <v>124</v>
      </c>
      <c r="T121" s="63" t="s">
        <v>125</v>
      </c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</row>
    <row r="122" spans="1:65" s="2" customFormat="1" ht="22.9" customHeight="1">
      <c r="A122" s="31"/>
      <c r="B122" s="32"/>
      <c r="C122" s="68" t="s">
        <v>126</v>
      </c>
      <c r="D122" s="31"/>
      <c r="E122" s="31"/>
      <c r="F122" s="31"/>
      <c r="G122" s="31"/>
      <c r="H122" s="31"/>
      <c r="I122" s="31"/>
      <c r="J122" s="131">
        <f>BK122</f>
        <v>0</v>
      </c>
      <c r="K122" s="31"/>
      <c r="L122" s="32"/>
      <c r="M122" s="64"/>
      <c r="N122" s="55"/>
      <c r="O122" s="65"/>
      <c r="P122" s="132">
        <f>P123</f>
        <v>0</v>
      </c>
      <c r="Q122" s="65"/>
      <c r="R122" s="132">
        <f>R123</f>
        <v>313.33350000000013</v>
      </c>
      <c r="S122" s="65"/>
      <c r="T122" s="133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74</v>
      </c>
      <c r="AU122" s="16" t="s">
        <v>111</v>
      </c>
      <c r="BK122" s="134">
        <f>BK123</f>
        <v>0</v>
      </c>
    </row>
    <row r="123" spans="1:65" s="12" customFormat="1" ht="25.9" customHeight="1">
      <c r="B123" s="135"/>
      <c r="D123" s="136" t="s">
        <v>74</v>
      </c>
      <c r="E123" s="137" t="s">
        <v>127</v>
      </c>
      <c r="F123" s="137" t="s">
        <v>128</v>
      </c>
      <c r="I123" s="138"/>
      <c r="J123" s="139">
        <f>BK123</f>
        <v>0</v>
      </c>
      <c r="L123" s="135"/>
      <c r="M123" s="140"/>
      <c r="N123" s="141"/>
      <c r="O123" s="141"/>
      <c r="P123" s="142">
        <f>P124</f>
        <v>0</v>
      </c>
      <c r="Q123" s="141"/>
      <c r="R123" s="142">
        <f>R124</f>
        <v>313.33350000000013</v>
      </c>
      <c r="S123" s="141"/>
      <c r="T123" s="143">
        <f>T124</f>
        <v>0</v>
      </c>
      <c r="AR123" s="136" t="s">
        <v>82</v>
      </c>
      <c r="AT123" s="144" t="s">
        <v>74</v>
      </c>
      <c r="AU123" s="144" t="s">
        <v>75</v>
      </c>
      <c r="AY123" s="136" t="s">
        <v>129</v>
      </c>
      <c r="BK123" s="145">
        <f>BK124</f>
        <v>0</v>
      </c>
    </row>
    <row r="124" spans="1:65" s="12" customFormat="1" ht="22.9" customHeight="1">
      <c r="B124" s="135"/>
      <c r="D124" s="136" t="s">
        <v>74</v>
      </c>
      <c r="E124" s="146" t="s">
        <v>130</v>
      </c>
      <c r="F124" s="146" t="s">
        <v>131</v>
      </c>
      <c r="I124" s="138"/>
      <c r="J124" s="147">
        <f>BK124</f>
        <v>0</v>
      </c>
      <c r="L124" s="135"/>
      <c r="M124" s="140"/>
      <c r="N124" s="141"/>
      <c r="O124" s="141"/>
      <c r="P124" s="142">
        <f>SUM(P125:P258)</f>
        <v>0</v>
      </c>
      <c r="Q124" s="141"/>
      <c r="R124" s="142">
        <f>SUM(R125:R258)</f>
        <v>313.33350000000013</v>
      </c>
      <c r="S124" s="141"/>
      <c r="T124" s="143">
        <f>SUM(T125:T258)</f>
        <v>0</v>
      </c>
      <c r="AR124" s="136" t="s">
        <v>82</v>
      </c>
      <c r="AT124" s="144" t="s">
        <v>74</v>
      </c>
      <c r="AU124" s="144" t="s">
        <v>82</v>
      </c>
      <c r="AY124" s="136" t="s">
        <v>129</v>
      </c>
      <c r="BK124" s="145">
        <f>SUM(BK125:BK258)</f>
        <v>0</v>
      </c>
    </row>
    <row r="125" spans="1:65" s="2" customFormat="1" ht="24.2" customHeight="1">
      <c r="A125" s="31"/>
      <c r="B125" s="148"/>
      <c r="C125" s="149" t="s">
        <v>82</v>
      </c>
      <c r="D125" s="149" t="s">
        <v>132</v>
      </c>
      <c r="E125" s="150" t="s">
        <v>133</v>
      </c>
      <c r="F125" s="151" t="s">
        <v>134</v>
      </c>
      <c r="G125" s="152" t="s">
        <v>135</v>
      </c>
      <c r="H125" s="153">
        <v>16</v>
      </c>
      <c r="I125" s="154"/>
      <c r="J125" s="155">
        <f>ROUND(I125*H125,2)</f>
        <v>0</v>
      </c>
      <c r="K125" s="156"/>
      <c r="L125" s="32"/>
      <c r="M125" s="157" t="s">
        <v>1</v>
      </c>
      <c r="N125" s="158" t="s">
        <v>40</v>
      </c>
      <c r="O125" s="57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61" t="s">
        <v>136</v>
      </c>
      <c r="AT125" s="161" t="s">
        <v>132</v>
      </c>
      <c r="AU125" s="161" t="s">
        <v>84</v>
      </c>
      <c r="AY125" s="16" t="s">
        <v>129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6" t="s">
        <v>82</v>
      </c>
      <c r="BK125" s="162">
        <f>ROUND(I125*H125,2)</f>
        <v>0</v>
      </c>
      <c r="BL125" s="16" t="s">
        <v>136</v>
      </c>
      <c r="BM125" s="161" t="s">
        <v>351</v>
      </c>
    </row>
    <row r="126" spans="1:65" s="13" customFormat="1" ht="11.25">
      <c r="B126" s="163"/>
      <c r="D126" s="164" t="s">
        <v>138</v>
      </c>
      <c r="E126" s="165" t="s">
        <v>1</v>
      </c>
      <c r="F126" s="166" t="s">
        <v>352</v>
      </c>
      <c r="H126" s="167">
        <v>8</v>
      </c>
      <c r="I126" s="168"/>
      <c r="L126" s="163"/>
      <c r="M126" s="169"/>
      <c r="N126" s="170"/>
      <c r="O126" s="170"/>
      <c r="P126" s="170"/>
      <c r="Q126" s="170"/>
      <c r="R126" s="170"/>
      <c r="S126" s="170"/>
      <c r="T126" s="171"/>
      <c r="AT126" s="165" t="s">
        <v>138</v>
      </c>
      <c r="AU126" s="165" t="s">
        <v>84</v>
      </c>
      <c r="AV126" s="13" t="s">
        <v>84</v>
      </c>
      <c r="AW126" s="13" t="s">
        <v>31</v>
      </c>
      <c r="AX126" s="13" t="s">
        <v>75</v>
      </c>
      <c r="AY126" s="165" t="s">
        <v>129</v>
      </c>
    </row>
    <row r="127" spans="1:65" s="13" customFormat="1" ht="11.25">
      <c r="B127" s="163"/>
      <c r="D127" s="164" t="s">
        <v>138</v>
      </c>
      <c r="E127" s="165" t="s">
        <v>1</v>
      </c>
      <c r="F127" s="166" t="s">
        <v>353</v>
      </c>
      <c r="H127" s="167">
        <v>8</v>
      </c>
      <c r="I127" s="168"/>
      <c r="L127" s="163"/>
      <c r="M127" s="169"/>
      <c r="N127" s="170"/>
      <c r="O127" s="170"/>
      <c r="P127" s="170"/>
      <c r="Q127" s="170"/>
      <c r="R127" s="170"/>
      <c r="S127" s="170"/>
      <c r="T127" s="171"/>
      <c r="AT127" s="165" t="s">
        <v>138</v>
      </c>
      <c r="AU127" s="165" t="s">
        <v>84</v>
      </c>
      <c r="AV127" s="13" t="s">
        <v>84</v>
      </c>
      <c r="AW127" s="13" t="s">
        <v>31</v>
      </c>
      <c r="AX127" s="13" t="s">
        <v>75</v>
      </c>
      <c r="AY127" s="165" t="s">
        <v>129</v>
      </c>
    </row>
    <row r="128" spans="1:65" s="14" customFormat="1" ht="11.25">
      <c r="B128" s="172"/>
      <c r="D128" s="164" t="s">
        <v>138</v>
      </c>
      <c r="E128" s="173" t="s">
        <v>1</v>
      </c>
      <c r="F128" s="174" t="s">
        <v>141</v>
      </c>
      <c r="H128" s="175">
        <v>16</v>
      </c>
      <c r="I128" s="176"/>
      <c r="L128" s="172"/>
      <c r="M128" s="177"/>
      <c r="N128" s="178"/>
      <c r="O128" s="178"/>
      <c r="P128" s="178"/>
      <c r="Q128" s="178"/>
      <c r="R128" s="178"/>
      <c r="S128" s="178"/>
      <c r="T128" s="179"/>
      <c r="AT128" s="173" t="s">
        <v>138</v>
      </c>
      <c r="AU128" s="173" t="s">
        <v>84</v>
      </c>
      <c r="AV128" s="14" t="s">
        <v>136</v>
      </c>
      <c r="AW128" s="14" t="s">
        <v>31</v>
      </c>
      <c r="AX128" s="14" t="s">
        <v>82</v>
      </c>
      <c r="AY128" s="173" t="s">
        <v>129</v>
      </c>
    </row>
    <row r="129" spans="1:65" s="2" customFormat="1" ht="24.2" customHeight="1">
      <c r="A129" s="31"/>
      <c r="B129" s="148"/>
      <c r="C129" s="149" t="s">
        <v>84</v>
      </c>
      <c r="D129" s="149" t="s">
        <v>132</v>
      </c>
      <c r="E129" s="150" t="s">
        <v>142</v>
      </c>
      <c r="F129" s="151" t="s">
        <v>143</v>
      </c>
      <c r="G129" s="152" t="s">
        <v>135</v>
      </c>
      <c r="H129" s="153">
        <v>32</v>
      </c>
      <c r="I129" s="154"/>
      <c r="J129" s="155">
        <f>ROUND(I129*H129,2)</f>
        <v>0</v>
      </c>
      <c r="K129" s="156"/>
      <c r="L129" s="32"/>
      <c r="M129" s="157" t="s">
        <v>1</v>
      </c>
      <c r="N129" s="158" t="s">
        <v>40</v>
      </c>
      <c r="O129" s="57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1" t="s">
        <v>136</v>
      </c>
      <c r="AT129" s="161" t="s">
        <v>132</v>
      </c>
      <c r="AU129" s="161" t="s">
        <v>84</v>
      </c>
      <c r="AY129" s="16" t="s">
        <v>129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6" t="s">
        <v>82</v>
      </c>
      <c r="BK129" s="162">
        <f>ROUND(I129*H129,2)</f>
        <v>0</v>
      </c>
      <c r="BL129" s="16" t="s">
        <v>136</v>
      </c>
      <c r="BM129" s="161" t="s">
        <v>354</v>
      </c>
    </row>
    <row r="130" spans="1:65" s="13" customFormat="1" ht="11.25">
      <c r="B130" s="163"/>
      <c r="D130" s="164" t="s">
        <v>138</v>
      </c>
      <c r="E130" s="165" t="s">
        <v>1</v>
      </c>
      <c r="F130" s="166" t="s">
        <v>355</v>
      </c>
      <c r="H130" s="167">
        <v>16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138</v>
      </c>
      <c r="AU130" s="165" t="s">
        <v>84</v>
      </c>
      <c r="AV130" s="13" t="s">
        <v>84</v>
      </c>
      <c r="AW130" s="13" t="s">
        <v>31</v>
      </c>
      <c r="AX130" s="13" t="s">
        <v>75</v>
      </c>
      <c r="AY130" s="165" t="s">
        <v>129</v>
      </c>
    </row>
    <row r="131" spans="1:65" s="13" customFormat="1" ht="11.25">
      <c r="B131" s="163"/>
      <c r="D131" s="164" t="s">
        <v>138</v>
      </c>
      <c r="E131" s="165" t="s">
        <v>1</v>
      </c>
      <c r="F131" s="166" t="s">
        <v>356</v>
      </c>
      <c r="H131" s="167">
        <v>16</v>
      </c>
      <c r="I131" s="168"/>
      <c r="L131" s="163"/>
      <c r="M131" s="169"/>
      <c r="N131" s="170"/>
      <c r="O131" s="170"/>
      <c r="P131" s="170"/>
      <c r="Q131" s="170"/>
      <c r="R131" s="170"/>
      <c r="S131" s="170"/>
      <c r="T131" s="171"/>
      <c r="AT131" s="165" t="s">
        <v>138</v>
      </c>
      <c r="AU131" s="165" t="s">
        <v>84</v>
      </c>
      <c r="AV131" s="13" t="s">
        <v>84</v>
      </c>
      <c r="AW131" s="13" t="s">
        <v>31</v>
      </c>
      <c r="AX131" s="13" t="s">
        <v>75</v>
      </c>
      <c r="AY131" s="165" t="s">
        <v>129</v>
      </c>
    </row>
    <row r="132" spans="1:65" s="14" customFormat="1" ht="11.25">
      <c r="B132" s="172"/>
      <c r="D132" s="164" t="s">
        <v>138</v>
      </c>
      <c r="E132" s="173" t="s">
        <v>1</v>
      </c>
      <c r="F132" s="174" t="s">
        <v>141</v>
      </c>
      <c r="H132" s="175">
        <v>32</v>
      </c>
      <c r="I132" s="176"/>
      <c r="L132" s="172"/>
      <c r="M132" s="177"/>
      <c r="N132" s="178"/>
      <c r="O132" s="178"/>
      <c r="P132" s="178"/>
      <c r="Q132" s="178"/>
      <c r="R132" s="178"/>
      <c r="S132" s="178"/>
      <c r="T132" s="179"/>
      <c r="AT132" s="173" t="s">
        <v>138</v>
      </c>
      <c r="AU132" s="173" t="s">
        <v>84</v>
      </c>
      <c r="AV132" s="14" t="s">
        <v>136</v>
      </c>
      <c r="AW132" s="14" t="s">
        <v>31</v>
      </c>
      <c r="AX132" s="14" t="s">
        <v>82</v>
      </c>
      <c r="AY132" s="173" t="s">
        <v>129</v>
      </c>
    </row>
    <row r="133" spans="1:65" s="2" customFormat="1" ht="24.2" customHeight="1">
      <c r="A133" s="31"/>
      <c r="B133" s="148"/>
      <c r="C133" s="149" t="s">
        <v>147</v>
      </c>
      <c r="D133" s="149" t="s">
        <v>132</v>
      </c>
      <c r="E133" s="150" t="s">
        <v>148</v>
      </c>
      <c r="F133" s="151" t="s">
        <v>149</v>
      </c>
      <c r="G133" s="152" t="s">
        <v>135</v>
      </c>
      <c r="H133" s="153">
        <v>4</v>
      </c>
      <c r="I133" s="154"/>
      <c r="J133" s="155">
        <f>ROUND(I133*H133,2)</f>
        <v>0</v>
      </c>
      <c r="K133" s="156"/>
      <c r="L133" s="32"/>
      <c r="M133" s="157" t="s">
        <v>1</v>
      </c>
      <c r="N133" s="158" t="s">
        <v>40</v>
      </c>
      <c r="O133" s="57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1" t="s">
        <v>136</v>
      </c>
      <c r="AT133" s="161" t="s">
        <v>132</v>
      </c>
      <c r="AU133" s="161" t="s">
        <v>84</v>
      </c>
      <c r="AY133" s="16" t="s">
        <v>129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6" t="s">
        <v>82</v>
      </c>
      <c r="BK133" s="162">
        <f>ROUND(I133*H133,2)</f>
        <v>0</v>
      </c>
      <c r="BL133" s="16" t="s">
        <v>136</v>
      </c>
      <c r="BM133" s="161" t="s">
        <v>357</v>
      </c>
    </row>
    <row r="134" spans="1:65" s="13" customFormat="1" ht="11.25">
      <c r="B134" s="163"/>
      <c r="D134" s="164" t="s">
        <v>138</v>
      </c>
      <c r="E134" s="165" t="s">
        <v>1</v>
      </c>
      <c r="F134" s="166" t="s">
        <v>358</v>
      </c>
      <c r="H134" s="167">
        <v>2</v>
      </c>
      <c r="I134" s="168"/>
      <c r="L134" s="163"/>
      <c r="M134" s="169"/>
      <c r="N134" s="170"/>
      <c r="O134" s="170"/>
      <c r="P134" s="170"/>
      <c r="Q134" s="170"/>
      <c r="R134" s="170"/>
      <c r="S134" s="170"/>
      <c r="T134" s="171"/>
      <c r="AT134" s="165" t="s">
        <v>138</v>
      </c>
      <c r="AU134" s="165" t="s">
        <v>84</v>
      </c>
      <c r="AV134" s="13" t="s">
        <v>84</v>
      </c>
      <c r="AW134" s="13" t="s">
        <v>31</v>
      </c>
      <c r="AX134" s="13" t="s">
        <v>75</v>
      </c>
      <c r="AY134" s="165" t="s">
        <v>129</v>
      </c>
    </row>
    <row r="135" spans="1:65" s="13" customFormat="1" ht="11.25">
      <c r="B135" s="163"/>
      <c r="D135" s="164" t="s">
        <v>138</v>
      </c>
      <c r="E135" s="165" t="s">
        <v>1</v>
      </c>
      <c r="F135" s="166" t="s">
        <v>152</v>
      </c>
      <c r="H135" s="167">
        <v>2</v>
      </c>
      <c r="I135" s="168"/>
      <c r="L135" s="163"/>
      <c r="M135" s="169"/>
      <c r="N135" s="170"/>
      <c r="O135" s="170"/>
      <c r="P135" s="170"/>
      <c r="Q135" s="170"/>
      <c r="R135" s="170"/>
      <c r="S135" s="170"/>
      <c r="T135" s="171"/>
      <c r="AT135" s="165" t="s">
        <v>138</v>
      </c>
      <c r="AU135" s="165" t="s">
        <v>84</v>
      </c>
      <c r="AV135" s="13" t="s">
        <v>84</v>
      </c>
      <c r="AW135" s="13" t="s">
        <v>31</v>
      </c>
      <c r="AX135" s="13" t="s">
        <v>75</v>
      </c>
      <c r="AY135" s="165" t="s">
        <v>129</v>
      </c>
    </row>
    <row r="136" spans="1:65" s="14" customFormat="1" ht="11.25">
      <c r="B136" s="172"/>
      <c r="D136" s="164" t="s">
        <v>138</v>
      </c>
      <c r="E136" s="173" t="s">
        <v>1</v>
      </c>
      <c r="F136" s="174" t="s">
        <v>141</v>
      </c>
      <c r="H136" s="175">
        <v>4</v>
      </c>
      <c r="I136" s="176"/>
      <c r="L136" s="172"/>
      <c r="M136" s="177"/>
      <c r="N136" s="178"/>
      <c r="O136" s="178"/>
      <c r="P136" s="178"/>
      <c r="Q136" s="178"/>
      <c r="R136" s="178"/>
      <c r="S136" s="178"/>
      <c r="T136" s="179"/>
      <c r="AT136" s="173" t="s">
        <v>138</v>
      </c>
      <c r="AU136" s="173" t="s">
        <v>84</v>
      </c>
      <c r="AV136" s="14" t="s">
        <v>136</v>
      </c>
      <c r="AW136" s="14" t="s">
        <v>31</v>
      </c>
      <c r="AX136" s="14" t="s">
        <v>82</v>
      </c>
      <c r="AY136" s="173" t="s">
        <v>129</v>
      </c>
    </row>
    <row r="137" spans="1:65" s="2" customFormat="1" ht="33" customHeight="1">
      <c r="A137" s="31"/>
      <c r="B137" s="148"/>
      <c r="C137" s="149" t="s">
        <v>136</v>
      </c>
      <c r="D137" s="149" t="s">
        <v>132</v>
      </c>
      <c r="E137" s="150" t="s">
        <v>160</v>
      </c>
      <c r="F137" s="151" t="s">
        <v>161</v>
      </c>
      <c r="G137" s="152" t="s">
        <v>155</v>
      </c>
      <c r="H137" s="153">
        <v>55</v>
      </c>
      <c r="I137" s="154"/>
      <c r="J137" s="155">
        <f>ROUND(I137*H137,2)</f>
        <v>0</v>
      </c>
      <c r="K137" s="156"/>
      <c r="L137" s="32"/>
      <c r="M137" s="157" t="s">
        <v>1</v>
      </c>
      <c r="N137" s="158" t="s">
        <v>40</v>
      </c>
      <c r="O137" s="57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1" t="s">
        <v>136</v>
      </c>
      <c r="AT137" s="161" t="s">
        <v>132</v>
      </c>
      <c r="AU137" s="161" t="s">
        <v>84</v>
      </c>
      <c r="AY137" s="16" t="s">
        <v>129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6" t="s">
        <v>82</v>
      </c>
      <c r="BK137" s="162">
        <f>ROUND(I137*H137,2)</f>
        <v>0</v>
      </c>
      <c r="BL137" s="16" t="s">
        <v>136</v>
      </c>
      <c r="BM137" s="161" t="s">
        <v>359</v>
      </c>
    </row>
    <row r="138" spans="1:65" s="13" customFormat="1" ht="11.25">
      <c r="B138" s="163"/>
      <c r="D138" s="164" t="s">
        <v>138</v>
      </c>
      <c r="E138" s="165" t="s">
        <v>1</v>
      </c>
      <c r="F138" s="166" t="s">
        <v>360</v>
      </c>
      <c r="H138" s="167">
        <v>23.1</v>
      </c>
      <c r="I138" s="168"/>
      <c r="L138" s="163"/>
      <c r="M138" s="169"/>
      <c r="N138" s="170"/>
      <c r="O138" s="170"/>
      <c r="P138" s="170"/>
      <c r="Q138" s="170"/>
      <c r="R138" s="170"/>
      <c r="S138" s="170"/>
      <c r="T138" s="171"/>
      <c r="AT138" s="165" t="s">
        <v>138</v>
      </c>
      <c r="AU138" s="165" t="s">
        <v>84</v>
      </c>
      <c r="AV138" s="13" t="s">
        <v>84</v>
      </c>
      <c r="AW138" s="13" t="s">
        <v>31</v>
      </c>
      <c r="AX138" s="13" t="s">
        <v>75</v>
      </c>
      <c r="AY138" s="165" t="s">
        <v>129</v>
      </c>
    </row>
    <row r="139" spans="1:65" s="13" customFormat="1" ht="11.25">
      <c r="B139" s="163"/>
      <c r="D139" s="164" t="s">
        <v>138</v>
      </c>
      <c r="E139" s="165" t="s">
        <v>1</v>
      </c>
      <c r="F139" s="166" t="s">
        <v>361</v>
      </c>
      <c r="H139" s="167">
        <v>8.8000000000000007</v>
      </c>
      <c r="I139" s="168"/>
      <c r="L139" s="163"/>
      <c r="M139" s="169"/>
      <c r="N139" s="170"/>
      <c r="O139" s="170"/>
      <c r="P139" s="170"/>
      <c r="Q139" s="170"/>
      <c r="R139" s="170"/>
      <c r="S139" s="170"/>
      <c r="T139" s="171"/>
      <c r="AT139" s="165" t="s">
        <v>138</v>
      </c>
      <c r="AU139" s="165" t="s">
        <v>84</v>
      </c>
      <c r="AV139" s="13" t="s">
        <v>84</v>
      </c>
      <c r="AW139" s="13" t="s">
        <v>31</v>
      </c>
      <c r="AX139" s="13" t="s">
        <v>75</v>
      </c>
      <c r="AY139" s="165" t="s">
        <v>129</v>
      </c>
    </row>
    <row r="140" spans="1:65" s="13" customFormat="1" ht="11.25">
      <c r="B140" s="163"/>
      <c r="D140" s="164" t="s">
        <v>138</v>
      </c>
      <c r="E140" s="165" t="s">
        <v>1</v>
      </c>
      <c r="F140" s="166" t="s">
        <v>362</v>
      </c>
      <c r="H140" s="167">
        <v>23.1</v>
      </c>
      <c r="I140" s="168"/>
      <c r="L140" s="163"/>
      <c r="M140" s="169"/>
      <c r="N140" s="170"/>
      <c r="O140" s="170"/>
      <c r="P140" s="170"/>
      <c r="Q140" s="170"/>
      <c r="R140" s="170"/>
      <c r="S140" s="170"/>
      <c r="T140" s="171"/>
      <c r="AT140" s="165" t="s">
        <v>138</v>
      </c>
      <c r="AU140" s="165" t="s">
        <v>84</v>
      </c>
      <c r="AV140" s="13" t="s">
        <v>84</v>
      </c>
      <c r="AW140" s="13" t="s">
        <v>31</v>
      </c>
      <c r="AX140" s="13" t="s">
        <v>75</v>
      </c>
      <c r="AY140" s="165" t="s">
        <v>129</v>
      </c>
    </row>
    <row r="141" spans="1:65" s="14" customFormat="1" ht="11.25">
      <c r="B141" s="172"/>
      <c r="D141" s="164" t="s">
        <v>138</v>
      </c>
      <c r="E141" s="173" t="s">
        <v>1</v>
      </c>
      <c r="F141" s="174" t="s">
        <v>141</v>
      </c>
      <c r="H141" s="175">
        <v>55</v>
      </c>
      <c r="I141" s="176"/>
      <c r="L141" s="172"/>
      <c r="M141" s="177"/>
      <c r="N141" s="178"/>
      <c r="O141" s="178"/>
      <c r="P141" s="178"/>
      <c r="Q141" s="178"/>
      <c r="R141" s="178"/>
      <c r="S141" s="178"/>
      <c r="T141" s="179"/>
      <c r="AT141" s="173" t="s">
        <v>138</v>
      </c>
      <c r="AU141" s="173" t="s">
        <v>84</v>
      </c>
      <c r="AV141" s="14" t="s">
        <v>136</v>
      </c>
      <c r="AW141" s="14" t="s">
        <v>31</v>
      </c>
      <c r="AX141" s="14" t="s">
        <v>82</v>
      </c>
      <c r="AY141" s="173" t="s">
        <v>129</v>
      </c>
    </row>
    <row r="142" spans="1:65" s="2" customFormat="1" ht="24.2" customHeight="1">
      <c r="A142" s="31"/>
      <c r="B142" s="148"/>
      <c r="C142" s="149" t="s">
        <v>130</v>
      </c>
      <c r="D142" s="149" t="s">
        <v>132</v>
      </c>
      <c r="E142" s="150" t="s">
        <v>166</v>
      </c>
      <c r="F142" s="151" t="s">
        <v>167</v>
      </c>
      <c r="G142" s="152" t="s">
        <v>135</v>
      </c>
      <c r="H142" s="153">
        <v>16</v>
      </c>
      <c r="I142" s="154"/>
      <c r="J142" s="155">
        <f>ROUND(I142*H142,2)</f>
        <v>0</v>
      </c>
      <c r="K142" s="156"/>
      <c r="L142" s="32"/>
      <c r="M142" s="157" t="s">
        <v>1</v>
      </c>
      <c r="N142" s="158" t="s">
        <v>40</v>
      </c>
      <c r="O142" s="57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61" t="s">
        <v>136</v>
      </c>
      <c r="AT142" s="161" t="s">
        <v>132</v>
      </c>
      <c r="AU142" s="161" t="s">
        <v>84</v>
      </c>
      <c r="AY142" s="16" t="s">
        <v>129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6" t="s">
        <v>82</v>
      </c>
      <c r="BK142" s="162">
        <f>ROUND(I142*H142,2)</f>
        <v>0</v>
      </c>
      <c r="BL142" s="16" t="s">
        <v>136</v>
      </c>
      <c r="BM142" s="161" t="s">
        <v>363</v>
      </c>
    </row>
    <row r="143" spans="1:65" s="13" customFormat="1" ht="11.25">
      <c r="B143" s="163"/>
      <c r="D143" s="164" t="s">
        <v>138</v>
      </c>
      <c r="E143" s="165" t="s">
        <v>1</v>
      </c>
      <c r="F143" s="166" t="s">
        <v>364</v>
      </c>
      <c r="H143" s="167">
        <v>4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138</v>
      </c>
      <c r="AU143" s="165" t="s">
        <v>84</v>
      </c>
      <c r="AV143" s="13" t="s">
        <v>84</v>
      </c>
      <c r="AW143" s="13" t="s">
        <v>31</v>
      </c>
      <c r="AX143" s="13" t="s">
        <v>75</v>
      </c>
      <c r="AY143" s="165" t="s">
        <v>129</v>
      </c>
    </row>
    <row r="144" spans="1:65" s="13" customFormat="1" ht="11.25">
      <c r="B144" s="163"/>
      <c r="D144" s="164" t="s">
        <v>138</v>
      </c>
      <c r="E144" s="165" t="s">
        <v>1</v>
      </c>
      <c r="F144" s="166" t="s">
        <v>365</v>
      </c>
      <c r="H144" s="167">
        <v>4</v>
      </c>
      <c r="I144" s="168"/>
      <c r="L144" s="163"/>
      <c r="M144" s="169"/>
      <c r="N144" s="170"/>
      <c r="O144" s="170"/>
      <c r="P144" s="170"/>
      <c r="Q144" s="170"/>
      <c r="R144" s="170"/>
      <c r="S144" s="170"/>
      <c r="T144" s="171"/>
      <c r="AT144" s="165" t="s">
        <v>138</v>
      </c>
      <c r="AU144" s="165" t="s">
        <v>84</v>
      </c>
      <c r="AV144" s="13" t="s">
        <v>84</v>
      </c>
      <c r="AW144" s="13" t="s">
        <v>31</v>
      </c>
      <c r="AX144" s="13" t="s">
        <v>75</v>
      </c>
      <c r="AY144" s="165" t="s">
        <v>129</v>
      </c>
    </row>
    <row r="145" spans="1:65" s="13" customFormat="1" ht="11.25">
      <c r="B145" s="163"/>
      <c r="D145" s="164" t="s">
        <v>138</v>
      </c>
      <c r="E145" s="165" t="s">
        <v>1</v>
      </c>
      <c r="F145" s="166" t="s">
        <v>366</v>
      </c>
      <c r="H145" s="167">
        <v>8</v>
      </c>
      <c r="I145" s="168"/>
      <c r="L145" s="163"/>
      <c r="M145" s="169"/>
      <c r="N145" s="170"/>
      <c r="O145" s="170"/>
      <c r="P145" s="170"/>
      <c r="Q145" s="170"/>
      <c r="R145" s="170"/>
      <c r="S145" s="170"/>
      <c r="T145" s="171"/>
      <c r="AT145" s="165" t="s">
        <v>138</v>
      </c>
      <c r="AU145" s="165" t="s">
        <v>84</v>
      </c>
      <c r="AV145" s="13" t="s">
        <v>84</v>
      </c>
      <c r="AW145" s="13" t="s">
        <v>31</v>
      </c>
      <c r="AX145" s="13" t="s">
        <v>75</v>
      </c>
      <c r="AY145" s="165" t="s">
        <v>129</v>
      </c>
    </row>
    <row r="146" spans="1:65" s="14" customFormat="1" ht="11.25">
      <c r="B146" s="172"/>
      <c r="D146" s="164" t="s">
        <v>138</v>
      </c>
      <c r="E146" s="173" t="s">
        <v>1</v>
      </c>
      <c r="F146" s="174" t="s">
        <v>141</v>
      </c>
      <c r="H146" s="175">
        <v>16</v>
      </c>
      <c r="I146" s="176"/>
      <c r="L146" s="172"/>
      <c r="M146" s="177"/>
      <c r="N146" s="178"/>
      <c r="O146" s="178"/>
      <c r="P146" s="178"/>
      <c r="Q146" s="178"/>
      <c r="R146" s="178"/>
      <c r="S146" s="178"/>
      <c r="T146" s="179"/>
      <c r="AT146" s="173" t="s">
        <v>138</v>
      </c>
      <c r="AU146" s="173" t="s">
        <v>84</v>
      </c>
      <c r="AV146" s="14" t="s">
        <v>136</v>
      </c>
      <c r="AW146" s="14" t="s">
        <v>31</v>
      </c>
      <c r="AX146" s="14" t="s">
        <v>82</v>
      </c>
      <c r="AY146" s="173" t="s">
        <v>129</v>
      </c>
    </row>
    <row r="147" spans="1:65" s="2" customFormat="1" ht="37.9" customHeight="1">
      <c r="A147" s="31"/>
      <c r="B147" s="148"/>
      <c r="C147" s="149" t="s">
        <v>165</v>
      </c>
      <c r="D147" s="149" t="s">
        <v>132</v>
      </c>
      <c r="E147" s="150" t="s">
        <v>173</v>
      </c>
      <c r="F147" s="151" t="s">
        <v>174</v>
      </c>
      <c r="G147" s="152" t="s">
        <v>175</v>
      </c>
      <c r="H147" s="153">
        <v>100</v>
      </c>
      <c r="I147" s="154"/>
      <c r="J147" s="155">
        <f>ROUND(I147*H147,2)</f>
        <v>0</v>
      </c>
      <c r="K147" s="156"/>
      <c r="L147" s="32"/>
      <c r="M147" s="157" t="s">
        <v>1</v>
      </c>
      <c r="N147" s="158" t="s">
        <v>40</v>
      </c>
      <c r="O147" s="57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1" t="s">
        <v>136</v>
      </c>
      <c r="AT147" s="161" t="s">
        <v>132</v>
      </c>
      <c r="AU147" s="161" t="s">
        <v>84</v>
      </c>
      <c r="AY147" s="16" t="s">
        <v>129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6" t="s">
        <v>82</v>
      </c>
      <c r="BK147" s="162">
        <f>ROUND(I147*H147,2)</f>
        <v>0</v>
      </c>
      <c r="BL147" s="16" t="s">
        <v>136</v>
      </c>
      <c r="BM147" s="161" t="s">
        <v>367</v>
      </c>
    </row>
    <row r="148" spans="1:65" s="13" customFormat="1" ht="11.25">
      <c r="B148" s="163"/>
      <c r="D148" s="164" t="s">
        <v>138</v>
      </c>
      <c r="E148" s="165" t="s">
        <v>1</v>
      </c>
      <c r="F148" s="166" t="s">
        <v>368</v>
      </c>
      <c r="H148" s="167">
        <v>50</v>
      </c>
      <c r="I148" s="168"/>
      <c r="L148" s="163"/>
      <c r="M148" s="169"/>
      <c r="N148" s="170"/>
      <c r="O148" s="170"/>
      <c r="P148" s="170"/>
      <c r="Q148" s="170"/>
      <c r="R148" s="170"/>
      <c r="S148" s="170"/>
      <c r="T148" s="171"/>
      <c r="AT148" s="165" t="s">
        <v>138</v>
      </c>
      <c r="AU148" s="165" t="s">
        <v>84</v>
      </c>
      <c r="AV148" s="13" t="s">
        <v>84</v>
      </c>
      <c r="AW148" s="13" t="s">
        <v>31</v>
      </c>
      <c r="AX148" s="13" t="s">
        <v>75</v>
      </c>
      <c r="AY148" s="165" t="s">
        <v>129</v>
      </c>
    </row>
    <row r="149" spans="1:65" s="13" customFormat="1" ht="11.25">
      <c r="B149" s="163"/>
      <c r="D149" s="164" t="s">
        <v>138</v>
      </c>
      <c r="E149" s="165" t="s">
        <v>1</v>
      </c>
      <c r="F149" s="166" t="s">
        <v>369</v>
      </c>
      <c r="H149" s="167">
        <v>50</v>
      </c>
      <c r="I149" s="168"/>
      <c r="L149" s="163"/>
      <c r="M149" s="169"/>
      <c r="N149" s="170"/>
      <c r="O149" s="170"/>
      <c r="P149" s="170"/>
      <c r="Q149" s="170"/>
      <c r="R149" s="170"/>
      <c r="S149" s="170"/>
      <c r="T149" s="171"/>
      <c r="AT149" s="165" t="s">
        <v>138</v>
      </c>
      <c r="AU149" s="165" t="s">
        <v>84</v>
      </c>
      <c r="AV149" s="13" t="s">
        <v>84</v>
      </c>
      <c r="AW149" s="13" t="s">
        <v>31</v>
      </c>
      <c r="AX149" s="13" t="s">
        <v>75</v>
      </c>
      <c r="AY149" s="165" t="s">
        <v>129</v>
      </c>
    </row>
    <row r="150" spans="1:65" s="14" customFormat="1" ht="11.25">
      <c r="B150" s="172"/>
      <c r="D150" s="164" t="s">
        <v>138</v>
      </c>
      <c r="E150" s="173" t="s">
        <v>1</v>
      </c>
      <c r="F150" s="174" t="s">
        <v>141</v>
      </c>
      <c r="H150" s="175">
        <v>100</v>
      </c>
      <c r="I150" s="176"/>
      <c r="L150" s="172"/>
      <c r="M150" s="177"/>
      <c r="N150" s="178"/>
      <c r="O150" s="178"/>
      <c r="P150" s="178"/>
      <c r="Q150" s="178"/>
      <c r="R150" s="178"/>
      <c r="S150" s="178"/>
      <c r="T150" s="179"/>
      <c r="AT150" s="173" t="s">
        <v>138</v>
      </c>
      <c r="AU150" s="173" t="s">
        <v>84</v>
      </c>
      <c r="AV150" s="14" t="s">
        <v>136</v>
      </c>
      <c r="AW150" s="14" t="s">
        <v>31</v>
      </c>
      <c r="AX150" s="14" t="s">
        <v>82</v>
      </c>
      <c r="AY150" s="173" t="s">
        <v>129</v>
      </c>
    </row>
    <row r="151" spans="1:65" s="2" customFormat="1" ht="16.5" customHeight="1">
      <c r="A151" s="31"/>
      <c r="B151" s="148"/>
      <c r="C151" s="180" t="s">
        <v>172</v>
      </c>
      <c r="D151" s="180" t="s">
        <v>180</v>
      </c>
      <c r="E151" s="181" t="s">
        <v>181</v>
      </c>
      <c r="F151" s="182" t="s">
        <v>182</v>
      </c>
      <c r="G151" s="183" t="s">
        <v>135</v>
      </c>
      <c r="H151" s="184">
        <v>4</v>
      </c>
      <c r="I151" s="185"/>
      <c r="J151" s="186">
        <f>ROUND(I151*H151,2)</f>
        <v>0</v>
      </c>
      <c r="K151" s="187"/>
      <c r="L151" s="188"/>
      <c r="M151" s="189" t="s">
        <v>1</v>
      </c>
      <c r="N151" s="190" t="s">
        <v>40</v>
      </c>
      <c r="O151" s="57"/>
      <c r="P151" s="159">
        <f>O151*H151</f>
        <v>0</v>
      </c>
      <c r="Q151" s="159">
        <v>1.50075</v>
      </c>
      <c r="R151" s="159">
        <f>Q151*H151</f>
        <v>6.0030000000000001</v>
      </c>
      <c r="S151" s="159">
        <v>0</v>
      </c>
      <c r="T151" s="16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1" t="s">
        <v>179</v>
      </c>
      <c r="AT151" s="161" t="s">
        <v>180</v>
      </c>
      <c r="AU151" s="161" t="s">
        <v>84</v>
      </c>
      <c r="AY151" s="16" t="s">
        <v>129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6" t="s">
        <v>82</v>
      </c>
      <c r="BK151" s="162">
        <f>ROUND(I151*H151,2)</f>
        <v>0</v>
      </c>
      <c r="BL151" s="16" t="s">
        <v>136</v>
      </c>
      <c r="BM151" s="161" t="s">
        <v>370</v>
      </c>
    </row>
    <row r="152" spans="1:65" s="13" customFormat="1" ht="11.25">
      <c r="B152" s="163"/>
      <c r="D152" s="164" t="s">
        <v>138</v>
      </c>
      <c r="E152" s="165" t="s">
        <v>1</v>
      </c>
      <c r="F152" s="166" t="s">
        <v>371</v>
      </c>
      <c r="H152" s="167">
        <v>2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138</v>
      </c>
      <c r="AU152" s="165" t="s">
        <v>84</v>
      </c>
      <c r="AV152" s="13" t="s">
        <v>84</v>
      </c>
      <c r="AW152" s="13" t="s">
        <v>31</v>
      </c>
      <c r="AX152" s="13" t="s">
        <v>75</v>
      </c>
      <c r="AY152" s="165" t="s">
        <v>129</v>
      </c>
    </row>
    <row r="153" spans="1:65" s="13" customFormat="1" ht="11.25">
      <c r="B153" s="163"/>
      <c r="D153" s="164" t="s">
        <v>138</v>
      </c>
      <c r="E153" s="165" t="s">
        <v>1</v>
      </c>
      <c r="F153" s="166" t="s">
        <v>372</v>
      </c>
      <c r="H153" s="167">
        <v>2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138</v>
      </c>
      <c r="AU153" s="165" t="s">
        <v>84</v>
      </c>
      <c r="AV153" s="13" t="s">
        <v>84</v>
      </c>
      <c r="AW153" s="13" t="s">
        <v>31</v>
      </c>
      <c r="AX153" s="13" t="s">
        <v>75</v>
      </c>
      <c r="AY153" s="165" t="s">
        <v>129</v>
      </c>
    </row>
    <row r="154" spans="1:65" s="14" customFormat="1" ht="11.25">
      <c r="B154" s="172"/>
      <c r="D154" s="164" t="s">
        <v>138</v>
      </c>
      <c r="E154" s="173" t="s">
        <v>1</v>
      </c>
      <c r="F154" s="174" t="s">
        <v>141</v>
      </c>
      <c r="H154" s="175">
        <v>4</v>
      </c>
      <c r="I154" s="176"/>
      <c r="L154" s="172"/>
      <c r="M154" s="177"/>
      <c r="N154" s="178"/>
      <c r="O154" s="178"/>
      <c r="P154" s="178"/>
      <c r="Q154" s="178"/>
      <c r="R154" s="178"/>
      <c r="S154" s="178"/>
      <c r="T154" s="179"/>
      <c r="AT154" s="173" t="s">
        <v>138</v>
      </c>
      <c r="AU154" s="173" t="s">
        <v>84</v>
      </c>
      <c r="AV154" s="14" t="s">
        <v>136</v>
      </c>
      <c r="AW154" s="14" t="s">
        <v>31</v>
      </c>
      <c r="AX154" s="14" t="s">
        <v>82</v>
      </c>
      <c r="AY154" s="173" t="s">
        <v>129</v>
      </c>
    </row>
    <row r="155" spans="1:65" s="2" customFormat="1" ht="24.2" customHeight="1">
      <c r="A155" s="31"/>
      <c r="B155" s="148"/>
      <c r="C155" s="149" t="s">
        <v>179</v>
      </c>
      <c r="D155" s="149" t="s">
        <v>132</v>
      </c>
      <c r="E155" s="150" t="s">
        <v>187</v>
      </c>
      <c r="F155" s="151" t="s">
        <v>188</v>
      </c>
      <c r="G155" s="152" t="s">
        <v>135</v>
      </c>
      <c r="H155" s="153">
        <v>8</v>
      </c>
      <c r="I155" s="154"/>
      <c r="J155" s="155">
        <f>ROUND(I155*H155,2)</f>
        <v>0</v>
      </c>
      <c r="K155" s="156"/>
      <c r="L155" s="32"/>
      <c r="M155" s="157" t="s">
        <v>1</v>
      </c>
      <c r="N155" s="158" t="s">
        <v>40</v>
      </c>
      <c r="O155" s="57"/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1" t="s">
        <v>136</v>
      </c>
      <c r="AT155" s="161" t="s">
        <v>132</v>
      </c>
      <c r="AU155" s="161" t="s">
        <v>84</v>
      </c>
      <c r="AY155" s="16" t="s">
        <v>129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6" t="s">
        <v>82</v>
      </c>
      <c r="BK155" s="162">
        <f>ROUND(I155*H155,2)</f>
        <v>0</v>
      </c>
      <c r="BL155" s="16" t="s">
        <v>136</v>
      </c>
      <c r="BM155" s="161" t="s">
        <v>373</v>
      </c>
    </row>
    <row r="156" spans="1:65" s="13" customFormat="1" ht="11.25">
      <c r="B156" s="163"/>
      <c r="D156" s="164" t="s">
        <v>138</v>
      </c>
      <c r="E156" s="165" t="s">
        <v>1</v>
      </c>
      <c r="F156" s="166" t="s">
        <v>374</v>
      </c>
      <c r="H156" s="167">
        <v>8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138</v>
      </c>
      <c r="AU156" s="165" t="s">
        <v>84</v>
      </c>
      <c r="AV156" s="13" t="s">
        <v>84</v>
      </c>
      <c r="AW156" s="13" t="s">
        <v>31</v>
      </c>
      <c r="AX156" s="13" t="s">
        <v>75</v>
      </c>
      <c r="AY156" s="165" t="s">
        <v>129</v>
      </c>
    </row>
    <row r="157" spans="1:65" s="14" customFormat="1" ht="11.25">
      <c r="B157" s="172"/>
      <c r="D157" s="164" t="s">
        <v>138</v>
      </c>
      <c r="E157" s="173" t="s">
        <v>1</v>
      </c>
      <c r="F157" s="174" t="s">
        <v>141</v>
      </c>
      <c r="H157" s="175">
        <v>8</v>
      </c>
      <c r="I157" s="176"/>
      <c r="L157" s="172"/>
      <c r="M157" s="177"/>
      <c r="N157" s="178"/>
      <c r="O157" s="178"/>
      <c r="P157" s="178"/>
      <c r="Q157" s="178"/>
      <c r="R157" s="178"/>
      <c r="S157" s="178"/>
      <c r="T157" s="179"/>
      <c r="AT157" s="173" t="s">
        <v>138</v>
      </c>
      <c r="AU157" s="173" t="s">
        <v>84</v>
      </c>
      <c r="AV157" s="14" t="s">
        <v>136</v>
      </c>
      <c r="AW157" s="14" t="s">
        <v>31</v>
      </c>
      <c r="AX157" s="14" t="s">
        <v>82</v>
      </c>
      <c r="AY157" s="173" t="s">
        <v>129</v>
      </c>
    </row>
    <row r="158" spans="1:65" s="2" customFormat="1" ht="37.9" customHeight="1">
      <c r="A158" s="31"/>
      <c r="B158" s="148"/>
      <c r="C158" s="149" t="s">
        <v>186</v>
      </c>
      <c r="D158" s="149" t="s">
        <v>132</v>
      </c>
      <c r="E158" s="150" t="s">
        <v>192</v>
      </c>
      <c r="F158" s="151" t="s">
        <v>193</v>
      </c>
      <c r="G158" s="152" t="s">
        <v>135</v>
      </c>
      <c r="H158" s="153">
        <v>54</v>
      </c>
      <c r="I158" s="154"/>
      <c r="J158" s="155">
        <f>ROUND(I158*H158,2)</f>
        <v>0</v>
      </c>
      <c r="K158" s="156"/>
      <c r="L158" s="32"/>
      <c r="M158" s="157" t="s">
        <v>1</v>
      </c>
      <c r="N158" s="158" t="s">
        <v>40</v>
      </c>
      <c r="O158" s="57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61" t="s">
        <v>136</v>
      </c>
      <c r="AT158" s="161" t="s">
        <v>132</v>
      </c>
      <c r="AU158" s="161" t="s">
        <v>84</v>
      </c>
      <c r="AY158" s="16" t="s">
        <v>129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6" t="s">
        <v>82</v>
      </c>
      <c r="BK158" s="162">
        <f>ROUND(I158*H158,2)</f>
        <v>0</v>
      </c>
      <c r="BL158" s="16" t="s">
        <v>136</v>
      </c>
      <c r="BM158" s="161" t="s">
        <v>375</v>
      </c>
    </row>
    <row r="159" spans="1:65" s="13" customFormat="1" ht="11.25">
      <c r="B159" s="163"/>
      <c r="D159" s="164" t="s">
        <v>138</v>
      </c>
      <c r="E159" s="165" t="s">
        <v>1</v>
      </c>
      <c r="F159" s="166" t="s">
        <v>376</v>
      </c>
      <c r="H159" s="167">
        <v>27</v>
      </c>
      <c r="I159" s="168"/>
      <c r="L159" s="163"/>
      <c r="M159" s="169"/>
      <c r="N159" s="170"/>
      <c r="O159" s="170"/>
      <c r="P159" s="170"/>
      <c r="Q159" s="170"/>
      <c r="R159" s="170"/>
      <c r="S159" s="170"/>
      <c r="T159" s="171"/>
      <c r="AT159" s="165" t="s">
        <v>138</v>
      </c>
      <c r="AU159" s="165" t="s">
        <v>84</v>
      </c>
      <c r="AV159" s="13" t="s">
        <v>84</v>
      </c>
      <c r="AW159" s="13" t="s">
        <v>31</v>
      </c>
      <c r="AX159" s="13" t="s">
        <v>75</v>
      </c>
      <c r="AY159" s="165" t="s">
        <v>129</v>
      </c>
    </row>
    <row r="160" spans="1:65" s="13" customFormat="1" ht="11.25">
      <c r="B160" s="163"/>
      <c r="D160" s="164" t="s">
        <v>138</v>
      </c>
      <c r="E160" s="165" t="s">
        <v>1</v>
      </c>
      <c r="F160" s="166" t="s">
        <v>377</v>
      </c>
      <c r="H160" s="167">
        <v>27</v>
      </c>
      <c r="I160" s="168"/>
      <c r="L160" s="163"/>
      <c r="M160" s="169"/>
      <c r="N160" s="170"/>
      <c r="O160" s="170"/>
      <c r="P160" s="170"/>
      <c r="Q160" s="170"/>
      <c r="R160" s="170"/>
      <c r="S160" s="170"/>
      <c r="T160" s="171"/>
      <c r="AT160" s="165" t="s">
        <v>138</v>
      </c>
      <c r="AU160" s="165" t="s">
        <v>84</v>
      </c>
      <c r="AV160" s="13" t="s">
        <v>84</v>
      </c>
      <c r="AW160" s="13" t="s">
        <v>31</v>
      </c>
      <c r="AX160" s="13" t="s">
        <v>75</v>
      </c>
      <c r="AY160" s="165" t="s">
        <v>129</v>
      </c>
    </row>
    <row r="161" spans="1:65" s="14" customFormat="1" ht="11.25">
      <c r="B161" s="172"/>
      <c r="D161" s="164" t="s">
        <v>138</v>
      </c>
      <c r="E161" s="173" t="s">
        <v>1</v>
      </c>
      <c r="F161" s="174" t="s">
        <v>141</v>
      </c>
      <c r="H161" s="175">
        <v>54</v>
      </c>
      <c r="I161" s="176"/>
      <c r="L161" s="172"/>
      <c r="M161" s="177"/>
      <c r="N161" s="178"/>
      <c r="O161" s="178"/>
      <c r="P161" s="178"/>
      <c r="Q161" s="178"/>
      <c r="R161" s="178"/>
      <c r="S161" s="178"/>
      <c r="T161" s="179"/>
      <c r="AT161" s="173" t="s">
        <v>138</v>
      </c>
      <c r="AU161" s="173" t="s">
        <v>84</v>
      </c>
      <c r="AV161" s="14" t="s">
        <v>136</v>
      </c>
      <c r="AW161" s="14" t="s">
        <v>31</v>
      </c>
      <c r="AX161" s="14" t="s">
        <v>82</v>
      </c>
      <c r="AY161" s="173" t="s">
        <v>129</v>
      </c>
    </row>
    <row r="162" spans="1:65" s="2" customFormat="1" ht="16.5" customHeight="1">
      <c r="A162" s="31"/>
      <c r="B162" s="148"/>
      <c r="C162" s="180" t="s">
        <v>191</v>
      </c>
      <c r="D162" s="180" t="s">
        <v>180</v>
      </c>
      <c r="E162" s="181" t="s">
        <v>210</v>
      </c>
      <c r="F162" s="182" t="s">
        <v>211</v>
      </c>
      <c r="G162" s="183" t="s">
        <v>135</v>
      </c>
      <c r="H162" s="184">
        <v>54</v>
      </c>
      <c r="I162" s="185"/>
      <c r="J162" s="186">
        <f>ROUND(I162*H162,2)</f>
        <v>0</v>
      </c>
      <c r="K162" s="187"/>
      <c r="L162" s="188"/>
      <c r="M162" s="189" t="s">
        <v>1</v>
      </c>
      <c r="N162" s="190" t="s">
        <v>40</v>
      </c>
      <c r="O162" s="57"/>
      <c r="P162" s="159">
        <f>O162*H162</f>
        <v>0</v>
      </c>
      <c r="Q162" s="159">
        <v>0.32705000000000001</v>
      </c>
      <c r="R162" s="159">
        <f>Q162*H162</f>
        <v>17.660700000000002</v>
      </c>
      <c r="S162" s="159">
        <v>0</v>
      </c>
      <c r="T162" s="16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1" t="s">
        <v>179</v>
      </c>
      <c r="AT162" s="161" t="s">
        <v>180</v>
      </c>
      <c r="AU162" s="161" t="s">
        <v>84</v>
      </c>
      <c r="AY162" s="16" t="s">
        <v>129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6" t="s">
        <v>82</v>
      </c>
      <c r="BK162" s="162">
        <f>ROUND(I162*H162,2)</f>
        <v>0</v>
      </c>
      <c r="BL162" s="16" t="s">
        <v>136</v>
      </c>
      <c r="BM162" s="161" t="s">
        <v>378</v>
      </c>
    </row>
    <row r="163" spans="1:65" s="13" customFormat="1" ht="11.25">
      <c r="B163" s="163"/>
      <c r="D163" s="164" t="s">
        <v>138</v>
      </c>
      <c r="E163" s="165" t="s">
        <v>1</v>
      </c>
      <c r="F163" s="166" t="s">
        <v>379</v>
      </c>
      <c r="H163" s="167">
        <v>27</v>
      </c>
      <c r="I163" s="168"/>
      <c r="L163" s="163"/>
      <c r="M163" s="169"/>
      <c r="N163" s="170"/>
      <c r="O163" s="170"/>
      <c r="P163" s="170"/>
      <c r="Q163" s="170"/>
      <c r="R163" s="170"/>
      <c r="S163" s="170"/>
      <c r="T163" s="171"/>
      <c r="AT163" s="165" t="s">
        <v>138</v>
      </c>
      <c r="AU163" s="165" t="s">
        <v>84</v>
      </c>
      <c r="AV163" s="13" t="s">
        <v>84</v>
      </c>
      <c r="AW163" s="13" t="s">
        <v>31</v>
      </c>
      <c r="AX163" s="13" t="s">
        <v>75</v>
      </c>
      <c r="AY163" s="165" t="s">
        <v>129</v>
      </c>
    </row>
    <row r="164" spans="1:65" s="13" customFormat="1" ht="11.25">
      <c r="B164" s="163"/>
      <c r="D164" s="164" t="s">
        <v>138</v>
      </c>
      <c r="E164" s="165" t="s">
        <v>1</v>
      </c>
      <c r="F164" s="166" t="s">
        <v>380</v>
      </c>
      <c r="H164" s="167">
        <v>27</v>
      </c>
      <c r="I164" s="168"/>
      <c r="L164" s="163"/>
      <c r="M164" s="169"/>
      <c r="N164" s="170"/>
      <c r="O164" s="170"/>
      <c r="P164" s="170"/>
      <c r="Q164" s="170"/>
      <c r="R164" s="170"/>
      <c r="S164" s="170"/>
      <c r="T164" s="171"/>
      <c r="AT164" s="165" t="s">
        <v>138</v>
      </c>
      <c r="AU164" s="165" t="s">
        <v>84</v>
      </c>
      <c r="AV164" s="13" t="s">
        <v>84</v>
      </c>
      <c r="AW164" s="13" t="s">
        <v>31</v>
      </c>
      <c r="AX164" s="13" t="s">
        <v>75</v>
      </c>
      <c r="AY164" s="165" t="s">
        <v>129</v>
      </c>
    </row>
    <row r="165" spans="1:65" s="14" customFormat="1" ht="11.25">
      <c r="B165" s="172"/>
      <c r="D165" s="164" t="s">
        <v>138</v>
      </c>
      <c r="E165" s="173" t="s">
        <v>1</v>
      </c>
      <c r="F165" s="174" t="s">
        <v>141</v>
      </c>
      <c r="H165" s="175">
        <v>54</v>
      </c>
      <c r="I165" s="176"/>
      <c r="L165" s="172"/>
      <c r="M165" s="177"/>
      <c r="N165" s="178"/>
      <c r="O165" s="178"/>
      <c r="P165" s="178"/>
      <c r="Q165" s="178"/>
      <c r="R165" s="178"/>
      <c r="S165" s="178"/>
      <c r="T165" s="179"/>
      <c r="AT165" s="173" t="s">
        <v>138</v>
      </c>
      <c r="AU165" s="173" t="s">
        <v>84</v>
      </c>
      <c r="AV165" s="14" t="s">
        <v>136</v>
      </c>
      <c r="AW165" s="14" t="s">
        <v>31</v>
      </c>
      <c r="AX165" s="14" t="s">
        <v>82</v>
      </c>
      <c r="AY165" s="173" t="s">
        <v>129</v>
      </c>
    </row>
    <row r="166" spans="1:65" s="2" customFormat="1" ht="16.5" customHeight="1">
      <c r="A166" s="31"/>
      <c r="B166" s="148"/>
      <c r="C166" s="180" t="s">
        <v>197</v>
      </c>
      <c r="D166" s="180" t="s">
        <v>180</v>
      </c>
      <c r="E166" s="181" t="s">
        <v>204</v>
      </c>
      <c r="F166" s="182" t="s">
        <v>205</v>
      </c>
      <c r="G166" s="183" t="s">
        <v>135</v>
      </c>
      <c r="H166" s="184">
        <v>160</v>
      </c>
      <c r="I166" s="185"/>
      <c r="J166" s="186">
        <f>ROUND(I166*H166,2)</f>
        <v>0</v>
      </c>
      <c r="K166" s="187"/>
      <c r="L166" s="188"/>
      <c r="M166" s="189" t="s">
        <v>1</v>
      </c>
      <c r="N166" s="190" t="s">
        <v>40</v>
      </c>
      <c r="O166" s="57"/>
      <c r="P166" s="159">
        <f>O166*H166</f>
        <v>0</v>
      </c>
      <c r="Q166" s="159">
        <v>1.0499999999999999E-3</v>
      </c>
      <c r="R166" s="159">
        <f>Q166*H166</f>
        <v>0.16799999999999998</v>
      </c>
      <c r="S166" s="159">
        <v>0</v>
      </c>
      <c r="T166" s="160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61" t="s">
        <v>179</v>
      </c>
      <c r="AT166" s="161" t="s">
        <v>180</v>
      </c>
      <c r="AU166" s="161" t="s">
        <v>84</v>
      </c>
      <c r="AY166" s="16" t="s">
        <v>129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6" t="s">
        <v>82</v>
      </c>
      <c r="BK166" s="162">
        <f>ROUND(I166*H166,2)</f>
        <v>0</v>
      </c>
      <c r="BL166" s="16" t="s">
        <v>136</v>
      </c>
      <c r="BM166" s="161" t="s">
        <v>381</v>
      </c>
    </row>
    <row r="167" spans="1:65" s="13" customFormat="1" ht="11.25">
      <c r="B167" s="163"/>
      <c r="D167" s="164" t="s">
        <v>138</v>
      </c>
      <c r="E167" s="165" t="s">
        <v>1</v>
      </c>
      <c r="F167" s="166" t="s">
        <v>382</v>
      </c>
      <c r="H167" s="167">
        <v>80</v>
      </c>
      <c r="I167" s="168"/>
      <c r="L167" s="163"/>
      <c r="M167" s="169"/>
      <c r="N167" s="170"/>
      <c r="O167" s="170"/>
      <c r="P167" s="170"/>
      <c r="Q167" s="170"/>
      <c r="R167" s="170"/>
      <c r="S167" s="170"/>
      <c r="T167" s="171"/>
      <c r="AT167" s="165" t="s">
        <v>138</v>
      </c>
      <c r="AU167" s="165" t="s">
        <v>84</v>
      </c>
      <c r="AV167" s="13" t="s">
        <v>84</v>
      </c>
      <c r="AW167" s="13" t="s">
        <v>31</v>
      </c>
      <c r="AX167" s="13" t="s">
        <v>75</v>
      </c>
      <c r="AY167" s="165" t="s">
        <v>129</v>
      </c>
    </row>
    <row r="168" spans="1:65" s="13" customFormat="1" ht="11.25">
      <c r="B168" s="163"/>
      <c r="D168" s="164" t="s">
        <v>138</v>
      </c>
      <c r="E168" s="165" t="s">
        <v>1</v>
      </c>
      <c r="F168" s="166" t="s">
        <v>383</v>
      </c>
      <c r="H168" s="167">
        <v>80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138</v>
      </c>
      <c r="AU168" s="165" t="s">
        <v>84</v>
      </c>
      <c r="AV168" s="13" t="s">
        <v>84</v>
      </c>
      <c r="AW168" s="13" t="s">
        <v>31</v>
      </c>
      <c r="AX168" s="13" t="s">
        <v>75</v>
      </c>
      <c r="AY168" s="165" t="s">
        <v>129</v>
      </c>
    </row>
    <row r="169" spans="1:65" s="14" customFormat="1" ht="11.25">
      <c r="B169" s="172"/>
      <c r="D169" s="164" t="s">
        <v>138</v>
      </c>
      <c r="E169" s="173" t="s">
        <v>1</v>
      </c>
      <c r="F169" s="174" t="s">
        <v>141</v>
      </c>
      <c r="H169" s="175">
        <v>160</v>
      </c>
      <c r="I169" s="176"/>
      <c r="L169" s="172"/>
      <c r="M169" s="177"/>
      <c r="N169" s="178"/>
      <c r="O169" s="178"/>
      <c r="P169" s="178"/>
      <c r="Q169" s="178"/>
      <c r="R169" s="178"/>
      <c r="S169" s="178"/>
      <c r="T169" s="179"/>
      <c r="AT169" s="173" t="s">
        <v>138</v>
      </c>
      <c r="AU169" s="173" t="s">
        <v>84</v>
      </c>
      <c r="AV169" s="14" t="s">
        <v>136</v>
      </c>
      <c r="AW169" s="14" t="s">
        <v>31</v>
      </c>
      <c r="AX169" s="14" t="s">
        <v>82</v>
      </c>
      <c r="AY169" s="173" t="s">
        <v>129</v>
      </c>
    </row>
    <row r="170" spans="1:65" s="2" customFormat="1" ht="37.9" customHeight="1">
      <c r="A170" s="31"/>
      <c r="B170" s="148"/>
      <c r="C170" s="149" t="s">
        <v>203</v>
      </c>
      <c r="D170" s="149" t="s">
        <v>132</v>
      </c>
      <c r="E170" s="150" t="s">
        <v>198</v>
      </c>
      <c r="F170" s="151" t="s">
        <v>199</v>
      </c>
      <c r="G170" s="152" t="s">
        <v>135</v>
      </c>
      <c r="H170" s="153">
        <v>40</v>
      </c>
      <c r="I170" s="154"/>
      <c r="J170" s="155">
        <f>ROUND(I170*H170,2)</f>
        <v>0</v>
      </c>
      <c r="K170" s="156"/>
      <c r="L170" s="32"/>
      <c r="M170" s="157" t="s">
        <v>1</v>
      </c>
      <c r="N170" s="158" t="s">
        <v>40</v>
      </c>
      <c r="O170" s="57"/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61" t="s">
        <v>136</v>
      </c>
      <c r="AT170" s="161" t="s">
        <v>132</v>
      </c>
      <c r="AU170" s="161" t="s">
        <v>84</v>
      </c>
      <c r="AY170" s="16" t="s">
        <v>129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6" t="s">
        <v>82</v>
      </c>
      <c r="BK170" s="162">
        <f>ROUND(I170*H170,2)</f>
        <v>0</v>
      </c>
      <c r="BL170" s="16" t="s">
        <v>136</v>
      </c>
      <c r="BM170" s="161" t="s">
        <v>384</v>
      </c>
    </row>
    <row r="171" spans="1:65" s="13" customFormat="1" ht="11.25">
      <c r="B171" s="163"/>
      <c r="D171" s="164" t="s">
        <v>138</v>
      </c>
      <c r="E171" s="165" t="s">
        <v>1</v>
      </c>
      <c r="F171" s="166" t="s">
        <v>385</v>
      </c>
      <c r="H171" s="167">
        <v>20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138</v>
      </c>
      <c r="AU171" s="165" t="s">
        <v>84</v>
      </c>
      <c r="AV171" s="13" t="s">
        <v>84</v>
      </c>
      <c r="AW171" s="13" t="s">
        <v>31</v>
      </c>
      <c r="AX171" s="13" t="s">
        <v>75</v>
      </c>
      <c r="AY171" s="165" t="s">
        <v>129</v>
      </c>
    </row>
    <row r="172" spans="1:65" s="13" customFormat="1" ht="11.25">
      <c r="B172" s="163"/>
      <c r="D172" s="164" t="s">
        <v>138</v>
      </c>
      <c r="E172" s="165" t="s">
        <v>1</v>
      </c>
      <c r="F172" s="166" t="s">
        <v>386</v>
      </c>
      <c r="H172" s="167">
        <v>20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138</v>
      </c>
      <c r="AU172" s="165" t="s">
        <v>84</v>
      </c>
      <c r="AV172" s="13" t="s">
        <v>84</v>
      </c>
      <c r="AW172" s="13" t="s">
        <v>31</v>
      </c>
      <c r="AX172" s="13" t="s">
        <v>75</v>
      </c>
      <c r="AY172" s="165" t="s">
        <v>129</v>
      </c>
    </row>
    <row r="173" spans="1:65" s="14" customFormat="1" ht="11.25">
      <c r="B173" s="172"/>
      <c r="D173" s="164" t="s">
        <v>138</v>
      </c>
      <c r="E173" s="173" t="s">
        <v>1</v>
      </c>
      <c r="F173" s="174" t="s">
        <v>141</v>
      </c>
      <c r="H173" s="175">
        <v>40</v>
      </c>
      <c r="I173" s="176"/>
      <c r="L173" s="172"/>
      <c r="M173" s="177"/>
      <c r="N173" s="178"/>
      <c r="O173" s="178"/>
      <c r="P173" s="178"/>
      <c r="Q173" s="178"/>
      <c r="R173" s="178"/>
      <c r="S173" s="178"/>
      <c r="T173" s="179"/>
      <c r="AT173" s="173" t="s">
        <v>138</v>
      </c>
      <c r="AU173" s="173" t="s">
        <v>84</v>
      </c>
      <c r="AV173" s="14" t="s">
        <v>136</v>
      </c>
      <c r="AW173" s="14" t="s">
        <v>31</v>
      </c>
      <c r="AX173" s="14" t="s">
        <v>82</v>
      </c>
      <c r="AY173" s="173" t="s">
        <v>129</v>
      </c>
    </row>
    <row r="174" spans="1:65" s="2" customFormat="1" ht="37.9" customHeight="1">
      <c r="A174" s="31"/>
      <c r="B174" s="148"/>
      <c r="C174" s="149" t="s">
        <v>209</v>
      </c>
      <c r="D174" s="149" t="s">
        <v>132</v>
      </c>
      <c r="E174" s="150" t="s">
        <v>217</v>
      </c>
      <c r="F174" s="151" t="s">
        <v>218</v>
      </c>
      <c r="G174" s="152" t="s">
        <v>219</v>
      </c>
      <c r="H174" s="153">
        <v>59.53</v>
      </c>
      <c r="I174" s="154"/>
      <c r="J174" s="155">
        <f>ROUND(I174*H174,2)</f>
        <v>0</v>
      </c>
      <c r="K174" s="156"/>
      <c r="L174" s="32"/>
      <c r="M174" s="157" t="s">
        <v>1</v>
      </c>
      <c r="N174" s="158" t="s">
        <v>40</v>
      </c>
      <c r="O174" s="57"/>
      <c r="P174" s="159">
        <f>O174*H174</f>
        <v>0</v>
      </c>
      <c r="Q174" s="159">
        <v>0</v>
      </c>
      <c r="R174" s="159">
        <f>Q174*H174</f>
        <v>0</v>
      </c>
      <c r="S174" s="159">
        <v>0</v>
      </c>
      <c r="T174" s="16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61" t="s">
        <v>136</v>
      </c>
      <c r="AT174" s="161" t="s">
        <v>132</v>
      </c>
      <c r="AU174" s="161" t="s">
        <v>84</v>
      </c>
      <c r="AY174" s="16" t="s">
        <v>129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6" t="s">
        <v>82</v>
      </c>
      <c r="BK174" s="162">
        <f>ROUND(I174*H174,2)</f>
        <v>0</v>
      </c>
      <c r="BL174" s="16" t="s">
        <v>136</v>
      </c>
      <c r="BM174" s="161" t="s">
        <v>387</v>
      </c>
    </row>
    <row r="175" spans="1:65" s="13" customFormat="1" ht="11.25">
      <c r="B175" s="163"/>
      <c r="D175" s="164" t="s">
        <v>138</v>
      </c>
      <c r="E175" s="165" t="s">
        <v>1</v>
      </c>
      <c r="F175" s="166" t="s">
        <v>388</v>
      </c>
      <c r="H175" s="167">
        <v>29.765000000000001</v>
      </c>
      <c r="I175" s="168"/>
      <c r="L175" s="163"/>
      <c r="M175" s="169"/>
      <c r="N175" s="170"/>
      <c r="O175" s="170"/>
      <c r="P175" s="170"/>
      <c r="Q175" s="170"/>
      <c r="R175" s="170"/>
      <c r="S175" s="170"/>
      <c r="T175" s="171"/>
      <c r="AT175" s="165" t="s">
        <v>138</v>
      </c>
      <c r="AU175" s="165" t="s">
        <v>84</v>
      </c>
      <c r="AV175" s="13" t="s">
        <v>84</v>
      </c>
      <c r="AW175" s="13" t="s">
        <v>31</v>
      </c>
      <c r="AX175" s="13" t="s">
        <v>75</v>
      </c>
      <c r="AY175" s="165" t="s">
        <v>129</v>
      </c>
    </row>
    <row r="176" spans="1:65" s="13" customFormat="1" ht="11.25">
      <c r="B176" s="163"/>
      <c r="D176" s="164" t="s">
        <v>138</v>
      </c>
      <c r="E176" s="165" t="s">
        <v>1</v>
      </c>
      <c r="F176" s="166" t="s">
        <v>389</v>
      </c>
      <c r="H176" s="167">
        <v>29.765000000000001</v>
      </c>
      <c r="I176" s="168"/>
      <c r="L176" s="163"/>
      <c r="M176" s="169"/>
      <c r="N176" s="170"/>
      <c r="O176" s="170"/>
      <c r="P176" s="170"/>
      <c r="Q176" s="170"/>
      <c r="R176" s="170"/>
      <c r="S176" s="170"/>
      <c r="T176" s="171"/>
      <c r="AT176" s="165" t="s">
        <v>138</v>
      </c>
      <c r="AU176" s="165" t="s">
        <v>84</v>
      </c>
      <c r="AV176" s="13" t="s">
        <v>84</v>
      </c>
      <c r="AW176" s="13" t="s">
        <v>31</v>
      </c>
      <c r="AX176" s="13" t="s">
        <v>75</v>
      </c>
      <c r="AY176" s="165" t="s">
        <v>129</v>
      </c>
    </row>
    <row r="177" spans="1:65" s="14" customFormat="1" ht="11.25">
      <c r="B177" s="172"/>
      <c r="D177" s="164" t="s">
        <v>138</v>
      </c>
      <c r="E177" s="173" t="s">
        <v>1</v>
      </c>
      <c r="F177" s="174" t="s">
        <v>141</v>
      </c>
      <c r="H177" s="175">
        <v>59.53</v>
      </c>
      <c r="I177" s="176"/>
      <c r="L177" s="172"/>
      <c r="M177" s="177"/>
      <c r="N177" s="178"/>
      <c r="O177" s="178"/>
      <c r="P177" s="178"/>
      <c r="Q177" s="178"/>
      <c r="R177" s="178"/>
      <c r="S177" s="178"/>
      <c r="T177" s="179"/>
      <c r="AT177" s="173" t="s">
        <v>138</v>
      </c>
      <c r="AU177" s="173" t="s">
        <v>84</v>
      </c>
      <c r="AV177" s="14" t="s">
        <v>136</v>
      </c>
      <c r="AW177" s="14" t="s">
        <v>31</v>
      </c>
      <c r="AX177" s="14" t="s">
        <v>82</v>
      </c>
      <c r="AY177" s="173" t="s">
        <v>129</v>
      </c>
    </row>
    <row r="178" spans="1:65" s="2" customFormat="1" ht="37.9" customHeight="1">
      <c r="A178" s="31"/>
      <c r="B178" s="148"/>
      <c r="C178" s="149" t="s">
        <v>214</v>
      </c>
      <c r="D178" s="149" t="s">
        <v>132</v>
      </c>
      <c r="E178" s="150" t="s">
        <v>224</v>
      </c>
      <c r="F178" s="151" t="s">
        <v>225</v>
      </c>
      <c r="G178" s="152" t="s">
        <v>219</v>
      </c>
      <c r="H178" s="153">
        <v>46.8</v>
      </c>
      <c r="I178" s="154"/>
      <c r="J178" s="155">
        <f>ROUND(I178*H178,2)</f>
        <v>0</v>
      </c>
      <c r="K178" s="156"/>
      <c r="L178" s="32"/>
      <c r="M178" s="157" t="s">
        <v>1</v>
      </c>
      <c r="N178" s="158" t="s">
        <v>40</v>
      </c>
      <c r="O178" s="57"/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61" t="s">
        <v>136</v>
      </c>
      <c r="AT178" s="161" t="s">
        <v>132</v>
      </c>
      <c r="AU178" s="161" t="s">
        <v>84</v>
      </c>
      <c r="AY178" s="16" t="s">
        <v>129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6" t="s">
        <v>82</v>
      </c>
      <c r="BK178" s="162">
        <f>ROUND(I178*H178,2)</f>
        <v>0</v>
      </c>
      <c r="BL178" s="16" t="s">
        <v>136</v>
      </c>
      <c r="BM178" s="161" t="s">
        <v>390</v>
      </c>
    </row>
    <row r="179" spans="1:65" s="13" customFormat="1" ht="11.25">
      <c r="B179" s="163"/>
      <c r="D179" s="164" t="s">
        <v>138</v>
      </c>
      <c r="E179" s="165" t="s">
        <v>1</v>
      </c>
      <c r="F179" s="166" t="s">
        <v>391</v>
      </c>
      <c r="H179" s="167">
        <v>23.4</v>
      </c>
      <c r="I179" s="168"/>
      <c r="L179" s="163"/>
      <c r="M179" s="169"/>
      <c r="N179" s="170"/>
      <c r="O179" s="170"/>
      <c r="P179" s="170"/>
      <c r="Q179" s="170"/>
      <c r="R179" s="170"/>
      <c r="S179" s="170"/>
      <c r="T179" s="171"/>
      <c r="AT179" s="165" t="s">
        <v>138</v>
      </c>
      <c r="AU179" s="165" t="s">
        <v>84</v>
      </c>
      <c r="AV179" s="13" t="s">
        <v>84</v>
      </c>
      <c r="AW179" s="13" t="s">
        <v>31</v>
      </c>
      <c r="AX179" s="13" t="s">
        <v>75</v>
      </c>
      <c r="AY179" s="165" t="s">
        <v>129</v>
      </c>
    </row>
    <row r="180" spans="1:65" s="13" customFormat="1" ht="11.25">
      <c r="B180" s="163"/>
      <c r="D180" s="164" t="s">
        <v>138</v>
      </c>
      <c r="E180" s="165" t="s">
        <v>1</v>
      </c>
      <c r="F180" s="166" t="s">
        <v>392</v>
      </c>
      <c r="H180" s="167">
        <v>23.4</v>
      </c>
      <c r="I180" s="168"/>
      <c r="L180" s="163"/>
      <c r="M180" s="169"/>
      <c r="N180" s="170"/>
      <c r="O180" s="170"/>
      <c r="P180" s="170"/>
      <c r="Q180" s="170"/>
      <c r="R180" s="170"/>
      <c r="S180" s="170"/>
      <c r="T180" s="171"/>
      <c r="AT180" s="165" t="s">
        <v>138</v>
      </c>
      <c r="AU180" s="165" t="s">
        <v>84</v>
      </c>
      <c r="AV180" s="13" t="s">
        <v>84</v>
      </c>
      <c r="AW180" s="13" t="s">
        <v>31</v>
      </c>
      <c r="AX180" s="13" t="s">
        <v>75</v>
      </c>
      <c r="AY180" s="165" t="s">
        <v>129</v>
      </c>
    </row>
    <row r="181" spans="1:65" s="14" customFormat="1" ht="11.25">
      <c r="B181" s="172"/>
      <c r="D181" s="164" t="s">
        <v>138</v>
      </c>
      <c r="E181" s="173" t="s">
        <v>1</v>
      </c>
      <c r="F181" s="174" t="s">
        <v>141</v>
      </c>
      <c r="H181" s="175">
        <v>46.8</v>
      </c>
      <c r="I181" s="176"/>
      <c r="L181" s="172"/>
      <c r="M181" s="177"/>
      <c r="N181" s="178"/>
      <c r="O181" s="178"/>
      <c r="P181" s="178"/>
      <c r="Q181" s="178"/>
      <c r="R181" s="178"/>
      <c r="S181" s="178"/>
      <c r="T181" s="179"/>
      <c r="AT181" s="173" t="s">
        <v>138</v>
      </c>
      <c r="AU181" s="173" t="s">
        <v>84</v>
      </c>
      <c r="AV181" s="14" t="s">
        <v>136</v>
      </c>
      <c r="AW181" s="14" t="s">
        <v>31</v>
      </c>
      <c r="AX181" s="14" t="s">
        <v>82</v>
      </c>
      <c r="AY181" s="173" t="s">
        <v>129</v>
      </c>
    </row>
    <row r="182" spans="1:65" s="2" customFormat="1" ht="24.2" customHeight="1">
      <c r="A182" s="31"/>
      <c r="B182" s="148"/>
      <c r="C182" s="149" t="s">
        <v>8</v>
      </c>
      <c r="D182" s="149" t="s">
        <v>132</v>
      </c>
      <c r="E182" s="150" t="s">
        <v>230</v>
      </c>
      <c r="F182" s="151" t="s">
        <v>231</v>
      </c>
      <c r="G182" s="152" t="s">
        <v>155</v>
      </c>
      <c r="H182" s="153">
        <v>156</v>
      </c>
      <c r="I182" s="154"/>
      <c r="J182" s="155">
        <f>ROUND(I182*H182,2)</f>
        <v>0</v>
      </c>
      <c r="K182" s="156"/>
      <c r="L182" s="32"/>
      <c r="M182" s="157" t="s">
        <v>1</v>
      </c>
      <c r="N182" s="158" t="s">
        <v>40</v>
      </c>
      <c r="O182" s="57"/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61" t="s">
        <v>136</v>
      </c>
      <c r="AT182" s="161" t="s">
        <v>132</v>
      </c>
      <c r="AU182" s="161" t="s">
        <v>84</v>
      </c>
      <c r="AY182" s="16" t="s">
        <v>129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6" t="s">
        <v>82</v>
      </c>
      <c r="BK182" s="162">
        <f>ROUND(I182*H182,2)</f>
        <v>0</v>
      </c>
      <c r="BL182" s="16" t="s">
        <v>136</v>
      </c>
      <c r="BM182" s="161" t="s">
        <v>393</v>
      </c>
    </row>
    <row r="183" spans="1:65" s="13" customFormat="1" ht="11.25">
      <c r="B183" s="163"/>
      <c r="D183" s="164" t="s">
        <v>138</v>
      </c>
      <c r="E183" s="165" t="s">
        <v>1</v>
      </c>
      <c r="F183" s="166" t="s">
        <v>394</v>
      </c>
      <c r="H183" s="167">
        <v>78</v>
      </c>
      <c r="I183" s="168"/>
      <c r="L183" s="163"/>
      <c r="M183" s="169"/>
      <c r="N183" s="170"/>
      <c r="O183" s="170"/>
      <c r="P183" s="170"/>
      <c r="Q183" s="170"/>
      <c r="R183" s="170"/>
      <c r="S183" s="170"/>
      <c r="T183" s="171"/>
      <c r="AT183" s="165" t="s">
        <v>138</v>
      </c>
      <c r="AU183" s="165" t="s">
        <v>84</v>
      </c>
      <c r="AV183" s="13" t="s">
        <v>84</v>
      </c>
      <c r="AW183" s="13" t="s">
        <v>31</v>
      </c>
      <c r="AX183" s="13" t="s">
        <v>75</v>
      </c>
      <c r="AY183" s="165" t="s">
        <v>129</v>
      </c>
    </row>
    <row r="184" spans="1:65" s="13" customFormat="1" ht="11.25">
      <c r="B184" s="163"/>
      <c r="D184" s="164" t="s">
        <v>138</v>
      </c>
      <c r="E184" s="165" t="s">
        <v>1</v>
      </c>
      <c r="F184" s="166" t="s">
        <v>395</v>
      </c>
      <c r="H184" s="167">
        <v>78</v>
      </c>
      <c r="I184" s="168"/>
      <c r="L184" s="163"/>
      <c r="M184" s="169"/>
      <c r="N184" s="170"/>
      <c r="O184" s="170"/>
      <c r="P184" s="170"/>
      <c r="Q184" s="170"/>
      <c r="R184" s="170"/>
      <c r="S184" s="170"/>
      <c r="T184" s="171"/>
      <c r="AT184" s="165" t="s">
        <v>138</v>
      </c>
      <c r="AU184" s="165" t="s">
        <v>84</v>
      </c>
      <c r="AV184" s="13" t="s">
        <v>84</v>
      </c>
      <c r="AW184" s="13" t="s">
        <v>31</v>
      </c>
      <c r="AX184" s="13" t="s">
        <v>75</v>
      </c>
      <c r="AY184" s="165" t="s">
        <v>129</v>
      </c>
    </row>
    <row r="185" spans="1:65" s="14" customFormat="1" ht="11.25">
      <c r="B185" s="172"/>
      <c r="D185" s="164" t="s">
        <v>138</v>
      </c>
      <c r="E185" s="173" t="s">
        <v>1</v>
      </c>
      <c r="F185" s="174" t="s">
        <v>141</v>
      </c>
      <c r="H185" s="175">
        <v>156</v>
      </c>
      <c r="I185" s="176"/>
      <c r="L185" s="172"/>
      <c r="M185" s="177"/>
      <c r="N185" s="178"/>
      <c r="O185" s="178"/>
      <c r="P185" s="178"/>
      <c r="Q185" s="178"/>
      <c r="R185" s="178"/>
      <c r="S185" s="178"/>
      <c r="T185" s="179"/>
      <c r="AT185" s="173" t="s">
        <v>138</v>
      </c>
      <c r="AU185" s="173" t="s">
        <v>84</v>
      </c>
      <c r="AV185" s="14" t="s">
        <v>136</v>
      </c>
      <c r="AW185" s="14" t="s">
        <v>31</v>
      </c>
      <c r="AX185" s="14" t="s">
        <v>82</v>
      </c>
      <c r="AY185" s="173" t="s">
        <v>129</v>
      </c>
    </row>
    <row r="186" spans="1:65" s="2" customFormat="1" ht="16.5" customHeight="1">
      <c r="A186" s="31"/>
      <c r="B186" s="148"/>
      <c r="C186" s="180" t="s">
        <v>223</v>
      </c>
      <c r="D186" s="180" t="s">
        <v>180</v>
      </c>
      <c r="E186" s="181" t="s">
        <v>236</v>
      </c>
      <c r="F186" s="182" t="s">
        <v>237</v>
      </c>
      <c r="G186" s="183" t="s">
        <v>238</v>
      </c>
      <c r="H186" s="184">
        <v>109.40600000000001</v>
      </c>
      <c r="I186" s="185"/>
      <c r="J186" s="186">
        <f>ROUND(I186*H186,2)</f>
        <v>0</v>
      </c>
      <c r="K186" s="187"/>
      <c r="L186" s="188"/>
      <c r="M186" s="189" t="s">
        <v>1</v>
      </c>
      <c r="N186" s="190" t="s">
        <v>40</v>
      </c>
      <c r="O186" s="57"/>
      <c r="P186" s="159">
        <f>O186*H186</f>
        <v>0</v>
      </c>
      <c r="Q186" s="159">
        <v>1</v>
      </c>
      <c r="R186" s="159">
        <f>Q186*H186</f>
        <v>109.40600000000001</v>
      </c>
      <c r="S186" s="159">
        <v>0</v>
      </c>
      <c r="T186" s="16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61" t="s">
        <v>179</v>
      </c>
      <c r="AT186" s="161" t="s">
        <v>180</v>
      </c>
      <c r="AU186" s="161" t="s">
        <v>84</v>
      </c>
      <c r="AY186" s="16" t="s">
        <v>129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6" t="s">
        <v>82</v>
      </c>
      <c r="BK186" s="162">
        <f>ROUND(I186*H186,2)</f>
        <v>0</v>
      </c>
      <c r="BL186" s="16" t="s">
        <v>136</v>
      </c>
      <c r="BM186" s="161" t="s">
        <v>396</v>
      </c>
    </row>
    <row r="187" spans="1:65" s="13" customFormat="1" ht="11.25">
      <c r="B187" s="163"/>
      <c r="D187" s="164" t="s">
        <v>138</v>
      </c>
      <c r="E187" s="165" t="s">
        <v>1</v>
      </c>
      <c r="F187" s="166" t="s">
        <v>397</v>
      </c>
      <c r="H187" s="167">
        <v>42.12</v>
      </c>
      <c r="I187" s="168"/>
      <c r="L187" s="163"/>
      <c r="M187" s="169"/>
      <c r="N187" s="170"/>
      <c r="O187" s="170"/>
      <c r="P187" s="170"/>
      <c r="Q187" s="170"/>
      <c r="R187" s="170"/>
      <c r="S187" s="170"/>
      <c r="T187" s="171"/>
      <c r="AT187" s="165" t="s">
        <v>138</v>
      </c>
      <c r="AU187" s="165" t="s">
        <v>84</v>
      </c>
      <c r="AV187" s="13" t="s">
        <v>84</v>
      </c>
      <c r="AW187" s="13" t="s">
        <v>31</v>
      </c>
      <c r="AX187" s="13" t="s">
        <v>75</v>
      </c>
      <c r="AY187" s="165" t="s">
        <v>129</v>
      </c>
    </row>
    <row r="188" spans="1:65" s="13" customFormat="1" ht="11.25">
      <c r="B188" s="163"/>
      <c r="D188" s="164" t="s">
        <v>138</v>
      </c>
      <c r="E188" s="165" t="s">
        <v>1</v>
      </c>
      <c r="F188" s="166" t="s">
        <v>398</v>
      </c>
      <c r="H188" s="167">
        <v>42.12</v>
      </c>
      <c r="I188" s="168"/>
      <c r="L188" s="163"/>
      <c r="M188" s="169"/>
      <c r="N188" s="170"/>
      <c r="O188" s="170"/>
      <c r="P188" s="170"/>
      <c r="Q188" s="170"/>
      <c r="R188" s="170"/>
      <c r="S188" s="170"/>
      <c r="T188" s="171"/>
      <c r="AT188" s="165" t="s">
        <v>138</v>
      </c>
      <c r="AU188" s="165" t="s">
        <v>84</v>
      </c>
      <c r="AV188" s="13" t="s">
        <v>84</v>
      </c>
      <c r="AW188" s="13" t="s">
        <v>31</v>
      </c>
      <c r="AX188" s="13" t="s">
        <v>75</v>
      </c>
      <c r="AY188" s="165" t="s">
        <v>129</v>
      </c>
    </row>
    <row r="189" spans="1:65" s="13" customFormat="1" ht="11.25">
      <c r="B189" s="163"/>
      <c r="D189" s="164" t="s">
        <v>138</v>
      </c>
      <c r="E189" s="165" t="s">
        <v>1</v>
      </c>
      <c r="F189" s="166" t="s">
        <v>399</v>
      </c>
      <c r="H189" s="167">
        <v>25.166</v>
      </c>
      <c r="I189" s="168"/>
      <c r="L189" s="163"/>
      <c r="M189" s="169"/>
      <c r="N189" s="170"/>
      <c r="O189" s="170"/>
      <c r="P189" s="170"/>
      <c r="Q189" s="170"/>
      <c r="R189" s="170"/>
      <c r="S189" s="170"/>
      <c r="T189" s="171"/>
      <c r="AT189" s="165" t="s">
        <v>138</v>
      </c>
      <c r="AU189" s="165" t="s">
        <v>84</v>
      </c>
      <c r="AV189" s="13" t="s">
        <v>84</v>
      </c>
      <c r="AW189" s="13" t="s">
        <v>31</v>
      </c>
      <c r="AX189" s="13" t="s">
        <v>75</v>
      </c>
      <c r="AY189" s="165" t="s">
        <v>129</v>
      </c>
    </row>
    <row r="190" spans="1:65" s="14" customFormat="1" ht="11.25">
      <c r="B190" s="172"/>
      <c r="D190" s="164" t="s">
        <v>138</v>
      </c>
      <c r="E190" s="173" t="s">
        <v>1</v>
      </c>
      <c r="F190" s="174" t="s">
        <v>141</v>
      </c>
      <c r="H190" s="175">
        <v>109.40600000000001</v>
      </c>
      <c r="I190" s="176"/>
      <c r="L190" s="172"/>
      <c r="M190" s="177"/>
      <c r="N190" s="178"/>
      <c r="O190" s="178"/>
      <c r="P190" s="178"/>
      <c r="Q190" s="178"/>
      <c r="R190" s="178"/>
      <c r="S190" s="178"/>
      <c r="T190" s="179"/>
      <c r="AT190" s="173" t="s">
        <v>138</v>
      </c>
      <c r="AU190" s="173" t="s">
        <v>84</v>
      </c>
      <c r="AV190" s="14" t="s">
        <v>136</v>
      </c>
      <c r="AW190" s="14" t="s">
        <v>31</v>
      </c>
      <c r="AX190" s="14" t="s">
        <v>82</v>
      </c>
      <c r="AY190" s="173" t="s">
        <v>129</v>
      </c>
    </row>
    <row r="191" spans="1:65" s="2" customFormat="1" ht="16.5" customHeight="1">
      <c r="A191" s="31"/>
      <c r="B191" s="148"/>
      <c r="C191" s="180" t="s">
        <v>229</v>
      </c>
      <c r="D191" s="180" t="s">
        <v>180</v>
      </c>
      <c r="E191" s="181" t="s">
        <v>244</v>
      </c>
      <c r="F191" s="182" t="s">
        <v>245</v>
      </c>
      <c r="G191" s="183" t="s">
        <v>155</v>
      </c>
      <c r="H191" s="184">
        <v>180</v>
      </c>
      <c r="I191" s="185"/>
      <c r="J191" s="186">
        <f>ROUND(I191*H191,2)</f>
        <v>0</v>
      </c>
      <c r="K191" s="187"/>
      <c r="L191" s="188"/>
      <c r="M191" s="189" t="s">
        <v>1</v>
      </c>
      <c r="N191" s="190" t="s">
        <v>40</v>
      </c>
      <c r="O191" s="57"/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61" t="s">
        <v>179</v>
      </c>
      <c r="AT191" s="161" t="s">
        <v>180</v>
      </c>
      <c r="AU191" s="161" t="s">
        <v>84</v>
      </c>
      <c r="AY191" s="16" t="s">
        <v>129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6" t="s">
        <v>82</v>
      </c>
      <c r="BK191" s="162">
        <f>ROUND(I191*H191,2)</f>
        <v>0</v>
      </c>
      <c r="BL191" s="16" t="s">
        <v>136</v>
      </c>
      <c r="BM191" s="161" t="s">
        <v>400</v>
      </c>
    </row>
    <row r="192" spans="1:65" s="13" customFormat="1" ht="11.25">
      <c r="B192" s="163"/>
      <c r="D192" s="164" t="s">
        <v>138</v>
      </c>
      <c r="E192" s="165" t="s">
        <v>1</v>
      </c>
      <c r="F192" s="166" t="s">
        <v>401</v>
      </c>
      <c r="H192" s="167">
        <v>90</v>
      </c>
      <c r="I192" s="168"/>
      <c r="L192" s="163"/>
      <c r="M192" s="169"/>
      <c r="N192" s="170"/>
      <c r="O192" s="170"/>
      <c r="P192" s="170"/>
      <c r="Q192" s="170"/>
      <c r="R192" s="170"/>
      <c r="S192" s="170"/>
      <c r="T192" s="171"/>
      <c r="AT192" s="165" t="s">
        <v>138</v>
      </c>
      <c r="AU192" s="165" t="s">
        <v>84</v>
      </c>
      <c r="AV192" s="13" t="s">
        <v>84</v>
      </c>
      <c r="AW192" s="13" t="s">
        <v>31</v>
      </c>
      <c r="AX192" s="13" t="s">
        <v>75</v>
      </c>
      <c r="AY192" s="165" t="s">
        <v>129</v>
      </c>
    </row>
    <row r="193" spans="1:65" s="13" customFormat="1" ht="11.25">
      <c r="B193" s="163"/>
      <c r="D193" s="164" t="s">
        <v>138</v>
      </c>
      <c r="E193" s="165" t="s">
        <v>1</v>
      </c>
      <c r="F193" s="166" t="s">
        <v>402</v>
      </c>
      <c r="H193" s="167">
        <v>90</v>
      </c>
      <c r="I193" s="168"/>
      <c r="L193" s="163"/>
      <c r="M193" s="169"/>
      <c r="N193" s="170"/>
      <c r="O193" s="170"/>
      <c r="P193" s="170"/>
      <c r="Q193" s="170"/>
      <c r="R193" s="170"/>
      <c r="S193" s="170"/>
      <c r="T193" s="171"/>
      <c r="AT193" s="165" t="s">
        <v>138</v>
      </c>
      <c r="AU193" s="165" t="s">
        <v>84</v>
      </c>
      <c r="AV193" s="13" t="s">
        <v>84</v>
      </c>
      <c r="AW193" s="13" t="s">
        <v>31</v>
      </c>
      <c r="AX193" s="13" t="s">
        <v>75</v>
      </c>
      <c r="AY193" s="165" t="s">
        <v>129</v>
      </c>
    </row>
    <row r="194" spans="1:65" s="14" customFormat="1" ht="11.25">
      <c r="B194" s="172"/>
      <c r="D194" s="164" t="s">
        <v>138</v>
      </c>
      <c r="E194" s="173" t="s">
        <v>1</v>
      </c>
      <c r="F194" s="174" t="s">
        <v>141</v>
      </c>
      <c r="H194" s="175">
        <v>180</v>
      </c>
      <c r="I194" s="176"/>
      <c r="L194" s="172"/>
      <c r="M194" s="177"/>
      <c r="N194" s="178"/>
      <c r="O194" s="178"/>
      <c r="P194" s="178"/>
      <c r="Q194" s="178"/>
      <c r="R194" s="178"/>
      <c r="S194" s="178"/>
      <c r="T194" s="179"/>
      <c r="AT194" s="173" t="s">
        <v>138</v>
      </c>
      <c r="AU194" s="173" t="s">
        <v>84</v>
      </c>
      <c r="AV194" s="14" t="s">
        <v>136</v>
      </c>
      <c r="AW194" s="14" t="s">
        <v>31</v>
      </c>
      <c r="AX194" s="14" t="s">
        <v>82</v>
      </c>
      <c r="AY194" s="173" t="s">
        <v>129</v>
      </c>
    </row>
    <row r="195" spans="1:65" s="2" customFormat="1" ht="37.9" customHeight="1">
      <c r="A195" s="31"/>
      <c r="B195" s="148"/>
      <c r="C195" s="149" t="s">
        <v>235</v>
      </c>
      <c r="D195" s="149" t="s">
        <v>132</v>
      </c>
      <c r="E195" s="150" t="s">
        <v>250</v>
      </c>
      <c r="F195" s="151" t="s">
        <v>251</v>
      </c>
      <c r="G195" s="152" t="s">
        <v>219</v>
      </c>
      <c r="H195" s="153">
        <v>89.53</v>
      </c>
      <c r="I195" s="154"/>
      <c r="J195" s="155">
        <f>ROUND(I195*H195,2)</f>
        <v>0</v>
      </c>
      <c r="K195" s="156"/>
      <c r="L195" s="32"/>
      <c r="M195" s="157" t="s">
        <v>1</v>
      </c>
      <c r="N195" s="158" t="s">
        <v>40</v>
      </c>
      <c r="O195" s="57"/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61" t="s">
        <v>136</v>
      </c>
      <c r="AT195" s="161" t="s">
        <v>132</v>
      </c>
      <c r="AU195" s="161" t="s">
        <v>84</v>
      </c>
      <c r="AY195" s="16" t="s">
        <v>129</v>
      </c>
      <c r="BE195" s="162">
        <f>IF(N195="základní",J195,0)</f>
        <v>0</v>
      </c>
      <c r="BF195" s="162">
        <f>IF(N195="snížená",J195,0)</f>
        <v>0</v>
      </c>
      <c r="BG195" s="162">
        <f>IF(N195="zákl. přenesená",J195,0)</f>
        <v>0</v>
      </c>
      <c r="BH195" s="162">
        <f>IF(N195="sníž. přenesená",J195,0)</f>
        <v>0</v>
      </c>
      <c r="BI195" s="162">
        <f>IF(N195="nulová",J195,0)</f>
        <v>0</v>
      </c>
      <c r="BJ195" s="16" t="s">
        <v>82</v>
      </c>
      <c r="BK195" s="162">
        <f>ROUND(I195*H195,2)</f>
        <v>0</v>
      </c>
      <c r="BL195" s="16" t="s">
        <v>136</v>
      </c>
      <c r="BM195" s="161" t="s">
        <v>403</v>
      </c>
    </row>
    <row r="196" spans="1:65" s="13" customFormat="1" ht="11.25">
      <c r="B196" s="163"/>
      <c r="D196" s="164" t="s">
        <v>138</v>
      </c>
      <c r="E196" s="165" t="s">
        <v>1</v>
      </c>
      <c r="F196" s="166" t="s">
        <v>404</v>
      </c>
      <c r="H196" s="167">
        <v>29.765000000000001</v>
      </c>
      <c r="I196" s="168"/>
      <c r="L196" s="163"/>
      <c r="M196" s="169"/>
      <c r="N196" s="170"/>
      <c r="O196" s="170"/>
      <c r="P196" s="170"/>
      <c r="Q196" s="170"/>
      <c r="R196" s="170"/>
      <c r="S196" s="170"/>
      <c r="T196" s="171"/>
      <c r="AT196" s="165" t="s">
        <v>138</v>
      </c>
      <c r="AU196" s="165" t="s">
        <v>84</v>
      </c>
      <c r="AV196" s="13" t="s">
        <v>84</v>
      </c>
      <c r="AW196" s="13" t="s">
        <v>31</v>
      </c>
      <c r="AX196" s="13" t="s">
        <v>75</v>
      </c>
      <c r="AY196" s="165" t="s">
        <v>129</v>
      </c>
    </row>
    <row r="197" spans="1:65" s="13" customFormat="1" ht="11.25">
      <c r="B197" s="163"/>
      <c r="D197" s="164" t="s">
        <v>138</v>
      </c>
      <c r="E197" s="165" t="s">
        <v>1</v>
      </c>
      <c r="F197" s="166" t="s">
        <v>405</v>
      </c>
      <c r="H197" s="167">
        <v>29.765000000000001</v>
      </c>
      <c r="I197" s="168"/>
      <c r="L197" s="163"/>
      <c r="M197" s="169"/>
      <c r="N197" s="170"/>
      <c r="O197" s="170"/>
      <c r="P197" s="170"/>
      <c r="Q197" s="170"/>
      <c r="R197" s="170"/>
      <c r="S197" s="170"/>
      <c r="T197" s="171"/>
      <c r="AT197" s="165" t="s">
        <v>138</v>
      </c>
      <c r="AU197" s="165" t="s">
        <v>84</v>
      </c>
      <c r="AV197" s="13" t="s">
        <v>84</v>
      </c>
      <c r="AW197" s="13" t="s">
        <v>31</v>
      </c>
      <c r="AX197" s="13" t="s">
        <v>75</v>
      </c>
      <c r="AY197" s="165" t="s">
        <v>129</v>
      </c>
    </row>
    <row r="198" spans="1:65" s="13" customFormat="1" ht="11.25">
      <c r="B198" s="163"/>
      <c r="D198" s="164" t="s">
        <v>138</v>
      </c>
      <c r="E198" s="165" t="s">
        <v>1</v>
      </c>
      <c r="F198" s="166" t="s">
        <v>406</v>
      </c>
      <c r="H198" s="167">
        <v>30</v>
      </c>
      <c r="I198" s="168"/>
      <c r="L198" s="163"/>
      <c r="M198" s="169"/>
      <c r="N198" s="170"/>
      <c r="O198" s="170"/>
      <c r="P198" s="170"/>
      <c r="Q198" s="170"/>
      <c r="R198" s="170"/>
      <c r="S198" s="170"/>
      <c r="T198" s="171"/>
      <c r="AT198" s="165" t="s">
        <v>138</v>
      </c>
      <c r="AU198" s="165" t="s">
        <v>84</v>
      </c>
      <c r="AV198" s="13" t="s">
        <v>84</v>
      </c>
      <c r="AW198" s="13" t="s">
        <v>31</v>
      </c>
      <c r="AX198" s="13" t="s">
        <v>75</v>
      </c>
      <c r="AY198" s="165" t="s">
        <v>129</v>
      </c>
    </row>
    <row r="199" spans="1:65" s="14" customFormat="1" ht="11.25">
      <c r="B199" s="172"/>
      <c r="D199" s="164" t="s">
        <v>138</v>
      </c>
      <c r="E199" s="173" t="s">
        <v>1</v>
      </c>
      <c r="F199" s="174" t="s">
        <v>141</v>
      </c>
      <c r="H199" s="175">
        <v>89.53</v>
      </c>
      <c r="I199" s="176"/>
      <c r="L199" s="172"/>
      <c r="M199" s="177"/>
      <c r="N199" s="178"/>
      <c r="O199" s="178"/>
      <c r="P199" s="178"/>
      <c r="Q199" s="178"/>
      <c r="R199" s="178"/>
      <c r="S199" s="178"/>
      <c r="T199" s="179"/>
      <c r="AT199" s="173" t="s">
        <v>138</v>
      </c>
      <c r="AU199" s="173" t="s">
        <v>84</v>
      </c>
      <c r="AV199" s="14" t="s">
        <v>136</v>
      </c>
      <c r="AW199" s="14" t="s">
        <v>31</v>
      </c>
      <c r="AX199" s="14" t="s">
        <v>82</v>
      </c>
      <c r="AY199" s="173" t="s">
        <v>129</v>
      </c>
    </row>
    <row r="200" spans="1:65" s="2" customFormat="1" ht="16.5" customHeight="1">
      <c r="A200" s="31"/>
      <c r="B200" s="148"/>
      <c r="C200" s="180" t="s">
        <v>243</v>
      </c>
      <c r="D200" s="180" t="s">
        <v>180</v>
      </c>
      <c r="E200" s="181" t="s">
        <v>257</v>
      </c>
      <c r="F200" s="182" t="s">
        <v>258</v>
      </c>
      <c r="G200" s="183" t="s">
        <v>238</v>
      </c>
      <c r="H200" s="184">
        <v>152.20099999999999</v>
      </c>
      <c r="I200" s="185"/>
      <c r="J200" s="186">
        <f>ROUND(I200*H200,2)</f>
        <v>0</v>
      </c>
      <c r="K200" s="187"/>
      <c r="L200" s="188"/>
      <c r="M200" s="189" t="s">
        <v>1</v>
      </c>
      <c r="N200" s="190" t="s">
        <v>40</v>
      </c>
      <c r="O200" s="57"/>
      <c r="P200" s="159">
        <f>O200*H200</f>
        <v>0</v>
      </c>
      <c r="Q200" s="159">
        <v>1</v>
      </c>
      <c r="R200" s="159">
        <f>Q200*H200</f>
        <v>152.20099999999999</v>
      </c>
      <c r="S200" s="159">
        <v>0</v>
      </c>
      <c r="T200" s="160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61" t="s">
        <v>179</v>
      </c>
      <c r="AT200" s="161" t="s">
        <v>180</v>
      </c>
      <c r="AU200" s="161" t="s">
        <v>84</v>
      </c>
      <c r="AY200" s="16" t="s">
        <v>129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16" t="s">
        <v>82</v>
      </c>
      <c r="BK200" s="162">
        <f>ROUND(I200*H200,2)</f>
        <v>0</v>
      </c>
      <c r="BL200" s="16" t="s">
        <v>136</v>
      </c>
      <c r="BM200" s="161" t="s">
        <v>407</v>
      </c>
    </row>
    <row r="201" spans="1:65" s="13" customFormat="1" ht="11.25">
      <c r="B201" s="163"/>
      <c r="D201" s="164" t="s">
        <v>138</v>
      </c>
      <c r="E201" s="165" t="s">
        <v>1</v>
      </c>
      <c r="F201" s="166" t="s">
        <v>408</v>
      </c>
      <c r="H201" s="167">
        <v>152.20099999999999</v>
      </c>
      <c r="I201" s="168"/>
      <c r="L201" s="163"/>
      <c r="M201" s="169"/>
      <c r="N201" s="170"/>
      <c r="O201" s="170"/>
      <c r="P201" s="170"/>
      <c r="Q201" s="170"/>
      <c r="R201" s="170"/>
      <c r="S201" s="170"/>
      <c r="T201" s="171"/>
      <c r="AT201" s="165" t="s">
        <v>138</v>
      </c>
      <c r="AU201" s="165" t="s">
        <v>84</v>
      </c>
      <c r="AV201" s="13" t="s">
        <v>84</v>
      </c>
      <c r="AW201" s="13" t="s">
        <v>31</v>
      </c>
      <c r="AX201" s="13" t="s">
        <v>75</v>
      </c>
      <c r="AY201" s="165" t="s">
        <v>129</v>
      </c>
    </row>
    <row r="202" spans="1:65" s="14" customFormat="1" ht="11.25">
      <c r="B202" s="172"/>
      <c r="D202" s="164" t="s">
        <v>138</v>
      </c>
      <c r="E202" s="173" t="s">
        <v>1</v>
      </c>
      <c r="F202" s="174" t="s">
        <v>141</v>
      </c>
      <c r="H202" s="175">
        <v>152.20099999999999</v>
      </c>
      <c r="I202" s="176"/>
      <c r="L202" s="172"/>
      <c r="M202" s="177"/>
      <c r="N202" s="178"/>
      <c r="O202" s="178"/>
      <c r="P202" s="178"/>
      <c r="Q202" s="178"/>
      <c r="R202" s="178"/>
      <c r="S202" s="178"/>
      <c r="T202" s="179"/>
      <c r="AT202" s="173" t="s">
        <v>138</v>
      </c>
      <c r="AU202" s="173" t="s">
        <v>84</v>
      </c>
      <c r="AV202" s="14" t="s">
        <v>136</v>
      </c>
      <c r="AW202" s="14" t="s">
        <v>31</v>
      </c>
      <c r="AX202" s="14" t="s">
        <v>82</v>
      </c>
      <c r="AY202" s="173" t="s">
        <v>129</v>
      </c>
    </row>
    <row r="203" spans="1:65" s="2" customFormat="1" ht="37.9" customHeight="1">
      <c r="A203" s="31"/>
      <c r="B203" s="148"/>
      <c r="C203" s="149" t="s">
        <v>249</v>
      </c>
      <c r="D203" s="149" t="s">
        <v>132</v>
      </c>
      <c r="E203" s="150" t="s">
        <v>263</v>
      </c>
      <c r="F203" s="151" t="s">
        <v>264</v>
      </c>
      <c r="G203" s="152" t="s">
        <v>265</v>
      </c>
      <c r="H203" s="153">
        <v>0.25</v>
      </c>
      <c r="I203" s="154"/>
      <c r="J203" s="155">
        <f>ROUND(I203*H203,2)</f>
        <v>0</v>
      </c>
      <c r="K203" s="156"/>
      <c r="L203" s="32"/>
      <c r="M203" s="157" t="s">
        <v>1</v>
      </c>
      <c r="N203" s="158" t="s">
        <v>40</v>
      </c>
      <c r="O203" s="57"/>
      <c r="P203" s="159">
        <f>O203*H203</f>
        <v>0</v>
      </c>
      <c r="Q203" s="159">
        <v>0</v>
      </c>
      <c r="R203" s="159">
        <f>Q203*H203</f>
        <v>0</v>
      </c>
      <c r="S203" s="159">
        <v>0</v>
      </c>
      <c r="T203" s="160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61" t="s">
        <v>136</v>
      </c>
      <c r="AT203" s="161" t="s">
        <v>132</v>
      </c>
      <c r="AU203" s="161" t="s">
        <v>84</v>
      </c>
      <c r="AY203" s="16" t="s">
        <v>129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6" t="s">
        <v>82</v>
      </c>
      <c r="BK203" s="162">
        <f>ROUND(I203*H203,2)</f>
        <v>0</v>
      </c>
      <c r="BL203" s="16" t="s">
        <v>136</v>
      </c>
      <c r="BM203" s="161" t="s">
        <v>409</v>
      </c>
    </row>
    <row r="204" spans="1:65" s="13" customFormat="1" ht="11.25">
      <c r="B204" s="163"/>
      <c r="D204" s="164" t="s">
        <v>138</v>
      </c>
      <c r="E204" s="165" t="s">
        <v>1</v>
      </c>
      <c r="F204" s="166" t="s">
        <v>410</v>
      </c>
      <c r="H204" s="167">
        <v>0.25</v>
      </c>
      <c r="I204" s="168"/>
      <c r="L204" s="163"/>
      <c r="M204" s="169"/>
      <c r="N204" s="170"/>
      <c r="O204" s="170"/>
      <c r="P204" s="170"/>
      <c r="Q204" s="170"/>
      <c r="R204" s="170"/>
      <c r="S204" s="170"/>
      <c r="T204" s="171"/>
      <c r="AT204" s="165" t="s">
        <v>138</v>
      </c>
      <c r="AU204" s="165" t="s">
        <v>84</v>
      </c>
      <c r="AV204" s="13" t="s">
        <v>84</v>
      </c>
      <c r="AW204" s="13" t="s">
        <v>31</v>
      </c>
      <c r="AX204" s="13" t="s">
        <v>75</v>
      </c>
      <c r="AY204" s="165" t="s">
        <v>129</v>
      </c>
    </row>
    <row r="205" spans="1:65" s="14" customFormat="1" ht="11.25">
      <c r="B205" s="172"/>
      <c r="D205" s="164" t="s">
        <v>138</v>
      </c>
      <c r="E205" s="173" t="s">
        <v>1</v>
      </c>
      <c r="F205" s="174" t="s">
        <v>141</v>
      </c>
      <c r="H205" s="175">
        <v>0.25</v>
      </c>
      <c r="I205" s="176"/>
      <c r="L205" s="172"/>
      <c r="M205" s="177"/>
      <c r="N205" s="178"/>
      <c r="O205" s="178"/>
      <c r="P205" s="178"/>
      <c r="Q205" s="178"/>
      <c r="R205" s="178"/>
      <c r="S205" s="178"/>
      <c r="T205" s="179"/>
      <c r="AT205" s="173" t="s">
        <v>138</v>
      </c>
      <c r="AU205" s="173" t="s">
        <v>84</v>
      </c>
      <c r="AV205" s="14" t="s">
        <v>136</v>
      </c>
      <c r="AW205" s="14" t="s">
        <v>31</v>
      </c>
      <c r="AX205" s="14" t="s">
        <v>82</v>
      </c>
      <c r="AY205" s="173" t="s">
        <v>129</v>
      </c>
    </row>
    <row r="206" spans="1:65" s="2" customFormat="1" ht="37.9" customHeight="1">
      <c r="A206" s="31"/>
      <c r="B206" s="148"/>
      <c r="C206" s="149" t="s">
        <v>7</v>
      </c>
      <c r="D206" s="149" t="s">
        <v>132</v>
      </c>
      <c r="E206" s="150" t="s">
        <v>269</v>
      </c>
      <c r="F206" s="151" t="s">
        <v>270</v>
      </c>
      <c r="G206" s="152" t="s">
        <v>265</v>
      </c>
      <c r="H206" s="153">
        <v>0.25</v>
      </c>
      <c r="I206" s="154"/>
      <c r="J206" s="155">
        <f>ROUND(I206*H206,2)</f>
        <v>0</v>
      </c>
      <c r="K206" s="156"/>
      <c r="L206" s="32"/>
      <c r="M206" s="157" t="s">
        <v>1</v>
      </c>
      <c r="N206" s="158" t="s">
        <v>40</v>
      </c>
      <c r="O206" s="57"/>
      <c r="P206" s="159">
        <f>O206*H206</f>
        <v>0</v>
      </c>
      <c r="Q206" s="159">
        <v>0</v>
      </c>
      <c r="R206" s="159">
        <f>Q206*H206</f>
        <v>0</v>
      </c>
      <c r="S206" s="159">
        <v>0</v>
      </c>
      <c r="T206" s="160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61" t="s">
        <v>136</v>
      </c>
      <c r="AT206" s="161" t="s">
        <v>132</v>
      </c>
      <c r="AU206" s="161" t="s">
        <v>84</v>
      </c>
      <c r="AY206" s="16" t="s">
        <v>129</v>
      </c>
      <c r="BE206" s="162">
        <f>IF(N206="základní",J206,0)</f>
        <v>0</v>
      </c>
      <c r="BF206" s="162">
        <f>IF(N206="snížená",J206,0)</f>
        <v>0</v>
      </c>
      <c r="BG206" s="162">
        <f>IF(N206="zákl. přenesená",J206,0)</f>
        <v>0</v>
      </c>
      <c r="BH206" s="162">
        <f>IF(N206="sníž. přenesená",J206,0)</f>
        <v>0</v>
      </c>
      <c r="BI206" s="162">
        <f>IF(N206="nulová",J206,0)</f>
        <v>0</v>
      </c>
      <c r="BJ206" s="16" t="s">
        <v>82</v>
      </c>
      <c r="BK206" s="162">
        <f>ROUND(I206*H206,2)</f>
        <v>0</v>
      </c>
      <c r="BL206" s="16" t="s">
        <v>136</v>
      </c>
      <c r="BM206" s="161" t="s">
        <v>411</v>
      </c>
    </row>
    <row r="207" spans="1:65" s="13" customFormat="1" ht="11.25">
      <c r="B207" s="163"/>
      <c r="D207" s="164" t="s">
        <v>138</v>
      </c>
      <c r="E207" s="165" t="s">
        <v>1</v>
      </c>
      <c r="F207" s="166" t="s">
        <v>410</v>
      </c>
      <c r="H207" s="167">
        <v>0.25</v>
      </c>
      <c r="I207" s="168"/>
      <c r="L207" s="163"/>
      <c r="M207" s="169"/>
      <c r="N207" s="170"/>
      <c r="O207" s="170"/>
      <c r="P207" s="170"/>
      <c r="Q207" s="170"/>
      <c r="R207" s="170"/>
      <c r="S207" s="170"/>
      <c r="T207" s="171"/>
      <c r="AT207" s="165" t="s">
        <v>138</v>
      </c>
      <c r="AU207" s="165" t="s">
        <v>84</v>
      </c>
      <c r="AV207" s="13" t="s">
        <v>84</v>
      </c>
      <c r="AW207" s="13" t="s">
        <v>31</v>
      </c>
      <c r="AX207" s="13" t="s">
        <v>75</v>
      </c>
      <c r="AY207" s="165" t="s">
        <v>129</v>
      </c>
    </row>
    <row r="208" spans="1:65" s="14" customFormat="1" ht="11.25">
      <c r="B208" s="172"/>
      <c r="D208" s="164" t="s">
        <v>138</v>
      </c>
      <c r="E208" s="173" t="s">
        <v>1</v>
      </c>
      <c r="F208" s="174" t="s">
        <v>141</v>
      </c>
      <c r="H208" s="175">
        <v>0.25</v>
      </c>
      <c r="I208" s="176"/>
      <c r="L208" s="172"/>
      <c r="M208" s="177"/>
      <c r="N208" s="178"/>
      <c r="O208" s="178"/>
      <c r="P208" s="178"/>
      <c r="Q208" s="178"/>
      <c r="R208" s="178"/>
      <c r="S208" s="178"/>
      <c r="T208" s="179"/>
      <c r="AT208" s="173" t="s">
        <v>138</v>
      </c>
      <c r="AU208" s="173" t="s">
        <v>84</v>
      </c>
      <c r="AV208" s="14" t="s">
        <v>136</v>
      </c>
      <c r="AW208" s="14" t="s">
        <v>31</v>
      </c>
      <c r="AX208" s="14" t="s">
        <v>82</v>
      </c>
      <c r="AY208" s="173" t="s">
        <v>129</v>
      </c>
    </row>
    <row r="209" spans="1:65" s="2" customFormat="1" ht="33" customHeight="1">
      <c r="A209" s="31"/>
      <c r="B209" s="148"/>
      <c r="C209" s="149" t="s">
        <v>262</v>
      </c>
      <c r="D209" s="149" t="s">
        <v>132</v>
      </c>
      <c r="E209" s="150" t="s">
        <v>274</v>
      </c>
      <c r="F209" s="151" t="s">
        <v>275</v>
      </c>
      <c r="G209" s="152" t="s">
        <v>265</v>
      </c>
      <c r="H209" s="153">
        <v>3.2000000000000001E-2</v>
      </c>
      <c r="I209" s="154"/>
      <c r="J209" s="155">
        <f>ROUND(I209*H209,2)</f>
        <v>0</v>
      </c>
      <c r="K209" s="156"/>
      <c r="L209" s="32"/>
      <c r="M209" s="157" t="s">
        <v>1</v>
      </c>
      <c r="N209" s="158" t="s">
        <v>40</v>
      </c>
      <c r="O209" s="57"/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61" t="s">
        <v>136</v>
      </c>
      <c r="AT209" s="161" t="s">
        <v>132</v>
      </c>
      <c r="AU209" s="161" t="s">
        <v>84</v>
      </c>
      <c r="AY209" s="16" t="s">
        <v>129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6" t="s">
        <v>82</v>
      </c>
      <c r="BK209" s="162">
        <f>ROUND(I209*H209,2)</f>
        <v>0</v>
      </c>
      <c r="BL209" s="16" t="s">
        <v>136</v>
      </c>
      <c r="BM209" s="161" t="s">
        <v>412</v>
      </c>
    </row>
    <row r="210" spans="1:65" s="13" customFormat="1" ht="11.25">
      <c r="B210" s="163"/>
      <c r="D210" s="164" t="s">
        <v>138</v>
      </c>
      <c r="E210" s="165" t="s">
        <v>1</v>
      </c>
      <c r="F210" s="166" t="s">
        <v>413</v>
      </c>
      <c r="H210" s="167">
        <v>1.6E-2</v>
      </c>
      <c r="I210" s="168"/>
      <c r="L210" s="163"/>
      <c r="M210" s="169"/>
      <c r="N210" s="170"/>
      <c r="O210" s="170"/>
      <c r="P210" s="170"/>
      <c r="Q210" s="170"/>
      <c r="R210" s="170"/>
      <c r="S210" s="170"/>
      <c r="T210" s="171"/>
      <c r="AT210" s="165" t="s">
        <v>138</v>
      </c>
      <c r="AU210" s="165" t="s">
        <v>84</v>
      </c>
      <c r="AV210" s="13" t="s">
        <v>84</v>
      </c>
      <c r="AW210" s="13" t="s">
        <v>31</v>
      </c>
      <c r="AX210" s="13" t="s">
        <v>75</v>
      </c>
      <c r="AY210" s="165" t="s">
        <v>129</v>
      </c>
    </row>
    <row r="211" spans="1:65" s="13" customFormat="1" ht="11.25">
      <c r="B211" s="163"/>
      <c r="D211" s="164" t="s">
        <v>138</v>
      </c>
      <c r="E211" s="165" t="s">
        <v>1</v>
      </c>
      <c r="F211" s="166" t="s">
        <v>414</v>
      </c>
      <c r="H211" s="167">
        <v>1.6E-2</v>
      </c>
      <c r="I211" s="168"/>
      <c r="L211" s="163"/>
      <c r="M211" s="169"/>
      <c r="N211" s="170"/>
      <c r="O211" s="170"/>
      <c r="P211" s="170"/>
      <c r="Q211" s="170"/>
      <c r="R211" s="170"/>
      <c r="S211" s="170"/>
      <c r="T211" s="171"/>
      <c r="AT211" s="165" t="s">
        <v>138</v>
      </c>
      <c r="AU211" s="165" t="s">
        <v>84</v>
      </c>
      <c r="AV211" s="13" t="s">
        <v>84</v>
      </c>
      <c r="AW211" s="13" t="s">
        <v>31</v>
      </c>
      <c r="AX211" s="13" t="s">
        <v>75</v>
      </c>
      <c r="AY211" s="165" t="s">
        <v>129</v>
      </c>
    </row>
    <row r="212" spans="1:65" s="14" customFormat="1" ht="11.25">
      <c r="B212" s="172"/>
      <c r="D212" s="164" t="s">
        <v>138</v>
      </c>
      <c r="E212" s="173" t="s">
        <v>1</v>
      </c>
      <c r="F212" s="174" t="s">
        <v>141</v>
      </c>
      <c r="H212" s="175">
        <v>3.2000000000000001E-2</v>
      </c>
      <c r="I212" s="176"/>
      <c r="L212" s="172"/>
      <c r="M212" s="177"/>
      <c r="N212" s="178"/>
      <c r="O212" s="178"/>
      <c r="P212" s="178"/>
      <c r="Q212" s="178"/>
      <c r="R212" s="178"/>
      <c r="S212" s="178"/>
      <c r="T212" s="179"/>
      <c r="AT212" s="173" t="s">
        <v>138</v>
      </c>
      <c r="AU212" s="173" t="s">
        <v>84</v>
      </c>
      <c r="AV212" s="14" t="s">
        <v>136</v>
      </c>
      <c r="AW212" s="14" t="s">
        <v>31</v>
      </c>
      <c r="AX212" s="14" t="s">
        <v>82</v>
      </c>
      <c r="AY212" s="173" t="s">
        <v>129</v>
      </c>
    </row>
    <row r="213" spans="1:65" s="2" customFormat="1" ht="37.9" customHeight="1">
      <c r="A213" s="31"/>
      <c r="B213" s="148"/>
      <c r="C213" s="149" t="s">
        <v>268</v>
      </c>
      <c r="D213" s="149" t="s">
        <v>132</v>
      </c>
      <c r="E213" s="150" t="s">
        <v>280</v>
      </c>
      <c r="F213" s="151" t="s">
        <v>281</v>
      </c>
      <c r="G213" s="152" t="s">
        <v>282</v>
      </c>
      <c r="H213" s="153">
        <v>8</v>
      </c>
      <c r="I213" s="154"/>
      <c r="J213" s="155">
        <f>ROUND(I213*H213,2)</f>
        <v>0</v>
      </c>
      <c r="K213" s="156"/>
      <c r="L213" s="32"/>
      <c r="M213" s="157" t="s">
        <v>1</v>
      </c>
      <c r="N213" s="158" t="s">
        <v>40</v>
      </c>
      <c r="O213" s="57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61" t="s">
        <v>136</v>
      </c>
      <c r="AT213" s="161" t="s">
        <v>132</v>
      </c>
      <c r="AU213" s="161" t="s">
        <v>84</v>
      </c>
      <c r="AY213" s="16" t="s">
        <v>129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6" t="s">
        <v>82</v>
      </c>
      <c r="BK213" s="162">
        <f>ROUND(I213*H213,2)</f>
        <v>0</v>
      </c>
      <c r="BL213" s="16" t="s">
        <v>136</v>
      </c>
      <c r="BM213" s="161" t="s">
        <v>415</v>
      </c>
    </row>
    <row r="214" spans="1:65" s="13" customFormat="1" ht="11.25">
      <c r="B214" s="163"/>
      <c r="D214" s="164" t="s">
        <v>138</v>
      </c>
      <c r="E214" s="165" t="s">
        <v>1</v>
      </c>
      <c r="F214" s="166" t="s">
        <v>416</v>
      </c>
      <c r="H214" s="167">
        <v>4</v>
      </c>
      <c r="I214" s="168"/>
      <c r="L214" s="163"/>
      <c r="M214" s="169"/>
      <c r="N214" s="170"/>
      <c r="O214" s="170"/>
      <c r="P214" s="170"/>
      <c r="Q214" s="170"/>
      <c r="R214" s="170"/>
      <c r="S214" s="170"/>
      <c r="T214" s="171"/>
      <c r="AT214" s="165" t="s">
        <v>138</v>
      </c>
      <c r="AU214" s="165" t="s">
        <v>84</v>
      </c>
      <c r="AV214" s="13" t="s">
        <v>84</v>
      </c>
      <c r="AW214" s="13" t="s">
        <v>31</v>
      </c>
      <c r="AX214" s="13" t="s">
        <v>75</v>
      </c>
      <c r="AY214" s="165" t="s">
        <v>129</v>
      </c>
    </row>
    <row r="215" spans="1:65" s="13" customFormat="1" ht="11.25">
      <c r="B215" s="163"/>
      <c r="D215" s="164" t="s">
        <v>138</v>
      </c>
      <c r="E215" s="165" t="s">
        <v>1</v>
      </c>
      <c r="F215" s="166" t="s">
        <v>417</v>
      </c>
      <c r="H215" s="167">
        <v>4</v>
      </c>
      <c r="I215" s="168"/>
      <c r="L215" s="163"/>
      <c r="M215" s="169"/>
      <c r="N215" s="170"/>
      <c r="O215" s="170"/>
      <c r="P215" s="170"/>
      <c r="Q215" s="170"/>
      <c r="R215" s="170"/>
      <c r="S215" s="170"/>
      <c r="T215" s="171"/>
      <c r="AT215" s="165" t="s">
        <v>138</v>
      </c>
      <c r="AU215" s="165" t="s">
        <v>84</v>
      </c>
      <c r="AV215" s="13" t="s">
        <v>84</v>
      </c>
      <c r="AW215" s="13" t="s">
        <v>31</v>
      </c>
      <c r="AX215" s="13" t="s">
        <v>75</v>
      </c>
      <c r="AY215" s="165" t="s">
        <v>129</v>
      </c>
    </row>
    <row r="216" spans="1:65" s="14" customFormat="1" ht="11.25">
      <c r="B216" s="172"/>
      <c r="D216" s="164" t="s">
        <v>138</v>
      </c>
      <c r="E216" s="173" t="s">
        <v>1</v>
      </c>
      <c r="F216" s="174" t="s">
        <v>141</v>
      </c>
      <c r="H216" s="175">
        <v>8</v>
      </c>
      <c r="I216" s="176"/>
      <c r="L216" s="172"/>
      <c r="M216" s="177"/>
      <c r="N216" s="178"/>
      <c r="O216" s="178"/>
      <c r="P216" s="178"/>
      <c r="Q216" s="178"/>
      <c r="R216" s="178"/>
      <c r="S216" s="178"/>
      <c r="T216" s="179"/>
      <c r="AT216" s="173" t="s">
        <v>138</v>
      </c>
      <c r="AU216" s="173" t="s">
        <v>84</v>
      </c>
      <c r="AV216" s="14" t="s">
        <v>136</v>
      </c>
      <c r="AW216" s="14" t="s">
        <v>31</v>
      </c>
      <c r="AX216" s="14" t="s">
        <v>82</v>
      </c>
      <c r="AY216" s="173" t="s">
        <v>129</v>
      </c>
    </row>
    <row r="217" spans="1:65" s="2" customFormat="1" ht="37.9" customHeight="1">
      <c r="A217" s="31"/>
      <c r="B217" s="148"/>
      <c r="C217" s="149" t="s">
        <v>273</v>
      </c>
      <c r="D217" s="149" t="s">
        <v>132</v>
      </c>
      <c r="E217" s="150" t="s">
        <v>286</v>
      </c>
      <c r="F217" s="151" t="s">
        <v>287</v>
      </c>
      <c r="G217" s="152" t="s">
        <v>282</v>
      </c>
      <c r="H217" s="153">
        <v>4</v>
      </c>
      <c r="I217" s="154"/>
      <c r="J217" s="155">
        <f>ROUND(I217*H217,2)</f>
        <v>0</v>
      </c>
      <c r="K217" s="156"/>
      <c r="L217" s="32"/>
      <c r="M217" s="157" t="s">
        <v>1</v>
      </c>
      <c r="N217" s="158" t="s">
        <v>40</v>
      </c>
      <c r="O217" s="57"/>
      <c r="P217" s="159">
        <f>O217*H217</f>
        <v>0</v>
      </c>
      <c r="Q217" s="159">
        <v>0</v>
      </c>
      <c r="R217" s="159">
        <f>Q217*H217</f>
        <v>0</v>
      </c>
      <c r="S217" s="159">
        <v>0</v>
      </c>
      <c r="T217" s="160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61" t="s">
        <v>136</v>
      </c>
      <c r="AT217" s="161" t="s">
        <v>132</v>
      </c>
      <c r="AU217" s="161" t="s">
        <v>84</v>
      </c>
      <c r="AY217" s="16" t="s">
        <v>129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6" t="s">
        <v>82</v>
      </c>
      <c r="BK217" s="162">
        <f>ROUND(I217*H217,2)</f>
        <v>0</v>
      </c>
      <c r="BL217" s="16" t="s">
        <v>136</v>
      </c>
      <c r="BM217" s="161" t="s">
        <v>418</v>
      </c>
    </row>
    <row r="218" spans="1:65" s="13" customFormat="1" ht="11.25">
      <c r="B218" s="163"/>
      <c r="D218" s="164" t="s">
        <v>138</v>
      </c>
      <c r="E218" s="165" t="s">
        <v>1</v>
      </c>
      <c r="F218" s="166" t="s">
        <v>419</v>
      </c>
      <c r="H218" s="167">
        <v>2</v>
      </c>
      <c r="I218" s="168"/>
      <c r="L218" s="163"/>
      <c r="M218" s="169"/>
      <c r="N218" s="170"/>
      <c r="O218" s="170"/>
      <c r="P218" s="170"/>
      <c r="Q218" s="170"/>
      <c r="R218" s="170"/>
      <c r="S218" s="170"/>
      <c r="T218" s="171"/>
      <c r="AT218" s="165" t="s">
        <v>138</v>
      </c>
      <c r="AU218" s="165" t="s">
        <v>84</v>
      </c>
      <c r="AV218" s="13" t="s">
        <v>84</v>
      </c>
      <c r="AW218" s="13" t="s">
        <v>31</v>
      </c>
      <c r="AX218" s="13" t="s">
        <v>75</v>
      </c>
      <c r="AY218" s="165" t="s">
        <v>129</v>
      </c>
    </row>
    <row r="219" spans="1:65" s="13" customFormat="1" ht="11.25">
      <c r="B219" s="163"/>
      <c r="D219" s="164" t="s">
        <v>138</v>
      </c>
      <c r="E219" s="165" t="s">
        <v>1</v>
      </c>
      <c r="F219" s="166" t="s">
        <v>420</v>
      </c>
      <c r="H219" s="167">
        <v>2</v>
      </c>
      <c r="I219" s="168"/>
      <c r="L219" s="163"/>
      <c r="M219" s="169"/>
      <c r="N219" s="170"/>
      <c r="O219" s="170"/>
      <c r="P219" s="170"/>
      <c r="Q219" s="170"/>
      <c r="R219" s="170"/>
      <c r="S219" s="170"/>
      <c r="T219" s="171"/>
      <c r="AT219" s="165" t="s">
        <v>138</v>
      </c>
      <c r="AU219" s="165" t="s">
        <v>84</v>
      </c>
      <c r="AV219" s="13" t="s">
        <v>84</v>
      </c>
      <c r="AW219" s="13" t="s">
        <v>31</v>
      </c>
      <c r="AX219" s="13" t="s">
        <v>75</v>
      </c>
      <c r="AY219" s="165" t="s">
        <v>129</v>
      </c>
    </row>
    <row r="220" spans="1:65" s="14" customFormat="1" ht="11.25">
      <c r="B220" s="172"/>
      <c r="D220" s="164" t="s">
        <v>138</v>
      </c>
      <c r="E220" s="173" t="s">
        <v>1</v>
      </c>
      <c r="F220" s="174" t="s">
        <v>141</v>
      </c>
      <c r="H220" s="175">
        <v>4</v>
      </c>
      <c r="I220" s="176"/>
      <c r="L220" s="172"/>
      <c r="M220" s="177"/>
      <c r="N220" s="178"/>
      <c r="O220" s="178"/>
      <c r="P220" s="178"/>
      <c r="Q220" s="178"/>
      <c r="R220" s="178"/>
      <c r="S220" s="178"/>
      <c r="T220" s="179"/>
      <c r="AT220" s="173" t="s">
        <v>138</v>
      </c>
      <c r="AU220" s="173" t="s">
        <v>84</v>
      </c>
      <c r="AV220" s="14" t="s">
        <v>136</v>
      </c>
      <c r="AW220" s="14" t="s">
        <v>31</v>
      </c>
      <c r="AX220" s="14" t="s">
        <v>82</v>
      </c>
      <c r="AY220" s="173" t="s">
        <v>129</v>
      </c>
    </row>
    <row r="221" spans="1:65" s="2" customFormat="1" ht="37.9" customHeight="1">
      <c r="A221" s="31"/>
      <c r="B221" s="148"/>
      <c r="C221" s="149" t="s">
        <v>279</v>
      </c>
      <c r="D221" s="149" t="s">
        <v>132</v>
      </c>
      <c r="E221" s="150" t="s">
        <v>290</v>
      </c>
      <c r="F221" s="151" t="s">
        <v>291</v>
      </c>
      <c r="G221" s="152" t="s">
        <v>175</v>
      </c>
      <c r="H221" s="153">
        <v>400</v>
      </c>
      <c r="I221" s="154"/>
      <c r="J221" s="155">
        <f>ROUND(I221*H221,2)</f>
        <v>0</v>
      </c>
      <c r="K221" s="156"/>
      <c r="L221" s="32"/>
      <c r="M221" s="157" t="s">
        <v>1</v>
      </c>
      <c r="N221" s="158" t="s">
        <v>40</v>
      </c>
      <c r="O221" s="57"/>
      <c r="P221" s="159">
        <f>O221*H221</f>
        <v>0</v>
      </c>
      <c r="Q221" s="159">
        <v>0</v>
      </c>
      <c r="R221" s="159">
        <f>Q221*H221</f>
        <v>0</v>
      </c>
      <c r="S221" s="159">
        <v>0</v>
      </c>
      <c r="T221" s="160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61" t="s">
        <v>136</v>
      </c>
      <c r="AT221" s="161" t="s">
        <v>132</v>
      </c>
      <c r="AU221" s="161" t="s">
        <v>84</v>
      </c>
      <c r="AY221" s="16" t="s">
        <v>129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6" t="s">
        <v>82</v>
      </c>
      <c r="BK221" s="162">
        <f>ROUND(I221*H221,2)</f>
        <v>0</v>
      </c>
      <c r="BL221" s="16" t="s">
        <v>136</v>
      </c>
      <c r="BM221" s="161" t="s">
        <v>421</v>
      </c>
    </row>
    <row r="222" spans="1:65" s="13" customFormat="1" ht="11.25">
      <c r="B222" s="163"/>
      <c r="D222" s="164" t="s">
        <v>138</v>
      </c>
      <c r="E222" s="165" t="s">
        <v>1</v>
      </c>
      <c r="F222" s="166" t="s">
        <v>422</v>
      </c>
      <c r="H222" s="167">
        <v>200</v>
      </c>
      <c r="I222" s="168"/>
      <c r="L222" s="163"/>
      <c r="M222" s="169"/>
      <c r="N222" s="170"/>
      <c r="O222" s="170"/>
      <c r="P222" s="170"/>
      <c r="Q222" s="170"/>
      <c r="R222" s="170"/>
      <c r="S222" s="170"/>
      <c r="T222" s="171"/>
      <c r="AT222" s="165" t="s">
        <v>138</v>
      </c>
      <c r="AU222" s="165" t="s">
        <v>84</v>
      </c>
      <c r="AV222" s="13" t="s">
        <v>84</v>
      </c>
      <c r="AW222" s="13" t="s">
        <v>31</v>
      </c>
      <c r="AX222" s="13" t="s">
        <v>75</v>
      </c>
      <c r="AY222" s="165" t="s">
        <v>129</v>
      </c>
    </row>
    <row r="223" spans="1:65" s="13" customFormat="1" ht="11.25">
      <c r="B223" s="163"/>
      <c r="D223" s="164" t="s">
        <v>138</v>
      </c>
      <c r="E223" s="165" t="s">
        <v>1</v>
      </c>
      <c r="F223" s="166" t="s">
        <v>423</v>
      </c>
      <c r="H223" s="167">
        <v>200</v>
      </c>
      <c r="I223" s="168"/>
      <c r="L223" s="163"/>
      <c r="M223" s="169"/>
      <c r="N223" s="170"/>
      <c r="O223" s="170"/>
      <c r="P223" s="170"/>
      <c r="Q223" s="170"/>
      <c r="R223" s="170"/>
      <c r="S223" s="170"/>
      <c r="T223" s="171"/>
      <c r="AT223" s="165" t="s">
        <v>138</v>
      </c>
      <c r="AU223" s="165" t="s">
        <v>84</v>
      </c>
      <c r="AV223" s="13" t="s">
        <v>84</v>
      </c>
      <c r="AW223" s="13" t="s">
        <v>31</v>
      </c>
      <c r="AX223" s="13" t="s">
        <v>75</v>
      </c>
      <c r="AY223" s="165" t="s">
        <v>129</v>
      </c>
    </row>
    <row r="224" spans="1:65" s="14" customFormat="1" ht="11.25">
      <c r="B224" s="172"/>
      <c r="D224" s="164" t="s">
        <v>138</v>
      </c>
      <c r="E224" s="173" t="s">
        <v>1</v>
      </c>
      <c r="F224" s="174" t="s">
        <v>141</v>
      </c>
      <c r="H224" s="175">
        <v>400</v>
      </c>
      <c r="I224" s="176"/>
      <c r="L224" s="172"/>
      <c r="M224" s="177"/>
      <c r="N224" s="178"/>
      <c r="O224" s="178"/>
      <c r="P224" s="178"/>
      <c r="Q224" s="178"/>
      <c r="R224" s="178"/>
      <c r="S224" s="178"/>
      <c r="T224" s="179"/>
      <c r="AT224" s="173" t="s">
        <v>138</v>
      </c>
      <c r="AU224" s="173" t="s">
        <v>84</v>
      </c>
      <c r="AV224" s="14" t="s">
        <v>136</v>
      </c>
      <c r="AW224" s="14" t="s">
        <v>31</v>
      </c>
      <c r="AX224" s="14" t="s">
        <v>82</v>
      </c>
      <c r="AY224" s="173" t="s">
        <v>129</v>
      </c>
    </row>
    <row r="225" spans="1:65" s="2" customFormat="1" ht="37.9" customHeight="1">
      <c r="A225" s="31"/>
      <c r="B225" s="148"/>
      <c r="C225" s="149" t="s">
        <v>285</v>
      </c>
      <c r="D225" s="149" t="s">
        <v>132</v>
      </c>
      <c r="E225" s="150" t="s">
        <v>296</v>
      </c>
      <c r="F225" s="151" t="s">
        <v>297</v>
      </c>
      <c r="G225" s="152" t="s">
        <v>175</v>
      </c>
      <c r="H225" s="153">
        <v>21.6</v>
      </c>
      <c r="I225" s="154"/>
      <c r="J225" s="155">
        <f>ROUND(I225*H225,2)</f>
        <v>0</v>
      </c>
      <c r="K225" s="156"/>
      <c r="L225" s="32"/>
      <c r="M225" s="157" t="s">
        <v>1</v>
      </c>
      <c r="N225" s="158" t="s">
        <v>40</v>
      </c>
      <c r="O225" s="57"/>
      <c r="P225" s="159">
        <f>O225*H225</f>
        <v>0</v>
      </c>
      <c r="Q225" s="159">
        <v>0</v>
      </c>
      <c r="R225" s="159">
        <f>Q225*H225</f>
        <v>0</v>
      </c>
      <c r="S225" s="159">
        <v>0</v>
      </c>
      <c r="T225" s="160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61" t="s">
        <v>136</v>
      </c>
      <c r="AT225" s="161" t="s">
        <v>132</v>
      </c>
      <c r="AU225" s="161" t="s">
        <v>84</v>
      </c>
      <c r="AY225" s="16" t="s">
        <v>129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6" t="s">
        <v>82</v>
      </c>
      <c r="BK225" s="162">
        <f>ROUND(I225*H225,2)</f>
        <v>0</v>
      </c>
      <c r="BL225" s="16" t="s">
        <v>136</v>
      </c>
      <c r="BM225" s="161" t="s">
        <v>424</v>
      </c>
    </row>
    <row r="226" spans="1:65" s="13" customFormat="1" ht="11.25">
      <c r="B226" s="163"/>
      <c r="D226" s="164" t="s">
        <v>138</v>
      </c>
      <c r="E226" s="165" t="s">
        <v>1</v>
      </c>
      <c r="F226" s="166" t="s">
        <v>425</v>
      </c>
      <c r="H226" s="167">
        <v>10.8</v>
      </c>
      <c r="I226" s="168"/>
      <c r="L226" s="163"/>
      <c r="M226" s="169"/>
      <c r="N226" s="170"/>
      <c r="O226" s="170"/>
      <c r="P226" s="170"/>
      <c r="Q226" s="170"/>
      <c r="R226" s="170"/>
      <c r="S226" s="170"/>
      <c r="T226" s="171"/>
      <c r="AT226" s="165" t="s">
        <v>138</v>
      </c>
      <c r="AU226" s="165" t="s">
        <v>84</v>
      </c>
      <c r="AV226" s="13" t="s">
        <v>84</v>
      </c>
      <c r="AW226" s="13" t="s">
        <v>31</v>
      </c>
      <c r="AX226" s="13" t="s">
        <v>75</v>
      </c>
      <c r="AY226" s="165" t="s">
        <v>129</v>
      </c>
    </row>
    <row r="227" spans="1:65" s="13" customFormat="1" ht="11.25">
      <c r="B227" s="163"/>
      <c r="D227" s="164" t="s">
        <v>138</v>
      </c>
      <c r="E227" s="165" t="s">
        <v>1</v>
      </c>
      <c r="F227" s="166" t="s">
        <v>426</v>
      </c>
      <c r="H227" s="167">
        <v>10.8</v>
      </c>
      <c r="I227" s="168"/>
      <c r="L227" s="163"/>
      <c r="M227" s="169"/>
      <c r="N227" s="170"/>
      <c r="O227" s="170"/>
      <c r="P227" s="170"/>
      <c r="Q227" s="170"/>
      <c r="R227" s="170"/>
      <c r="S227" s="170"/>
      <c r="T227" s="171"/>
      <c r="AT227" s="165" t="s">
        <v>138</v>
      </c>
      <c r="AU227" s="165" t="s">
        <v>84</v>
      </c>
      <c r="AV227" s="13" t="s">
        <v>84</v>
      </c>
      <c r="AW227" s="13" t="s">
        <v>31</v>
      </c>
      <c r="AX227" s="13" t="s">
        <v>75</v>
      </c>
      <c r="AY227" s="165" t="s">
        <v>129</v>
      </c>
    </row>
    <row r="228" spans="1:65" s="14" customFormat="1" ht="11.25">
      <c r="B228" s="172"/>
      <c r="D228" s="164" t="s">
        <v>138</v>
      </c>
      <c r="E228" s="173" t="s">
        <v>1</v>
      </c>
      <c r="F228" s="174" t="s">
        <v>141</v>
      </c>
      <c r="H228" s="175">
        <v>21.6</v>
      </c>
      <c r="I228" s="176"/>
      <c r="L228" s="172"/>
      <c r="M228" s="177"/>
      <c r="N228" s="178"/>
      <c r="O228" s="178"/>
      <c r="P228" s="178"/>
      <c r="Q228" s="178"/>
      <c r="R228" s="178"/>
      <c r="S228" s="178"/>
      <c r="T228" s="179"/>
      <c r="AT228" s="173" t="s">
        <v>138</v>
      </c>
      <c r="AU228" s="173" t="s">
        <v>84</v>
      </c>
      <c r="AV228" s="14" t="s">
        <v>136</v>
      </c>
      <c r="AW228" s="14" t="s">
        <v>31</v>
      </c>
      <c r="AX228" s="14" t="s">
        <v>82</v>
      </c>
      <c r="AY228" s="173" t="s">
        <v>129</v>
      </c>
    </row>
    <row r="229" spans="1:65" s="2" customFormat="1" ht="16.5" customHeight="1">
      <c r="A229" s="31"/>
      <c r="B229" s="148"/>
      <c r="C229" s="180" t="s">
        <v>289</v>
      </c>
      <c r="D229" s="180" t="s">
        <v>180</v>
      </c>
      <c r="E229" s="181" t="s">
        <v>302</v>
      </c>
      <c r="F229" s="182" t="s">
        <v>303</v>
      </c>
      <c r="G229" s="183" t="s">
        <v>219</v>
      </c>
      <c r="H229" s="184">
        <v>1.2</v>
      </c>
      <c r="I229" s="185"/>
      <c r="J229" s="186">
        <f>ROUND(I229*H229,2)</f>
        <v>0</v>
      </c>
      <c r="K229" s="187"/>
      <c r="L229" s="188"/>
      <c r="M229" s="189" t="s">
        <v>1</v>
      </c>
      <c r="N229" s="190" t="s">
        <v>40</v>
      </c>
      <c r="O229" s="57"/>
      <c r="P229" s="159">
        <f>O229*H229</f>
        <v>0</v>
      </c>
      <c r="Q229" s="159">
        <v>2.4289999999999998</v>
      </c>
      <c r="R229" s="159">
        <f>Q229*H229</f>
        <v>2.9147999999999996</v>
      </c>
      <c r="S229" s="159">
        <v>0</v>
      </c>
      <c r="T229" s="160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61" t="s">
        <v>179</v>
      </c>
      <c r="AT229" s="161" t="s">
        <v>180</v>
      </c>
      <c r="AU229" s="161" t="s">
        <v>84</v>
      </c>
      <c r="AY229" s="16" t="s">
        <v>129</v>
      </c>
      <c r="BE229" s="162">
        <f>IF(N229="základní",J229,0)</f>
        <v>0</v>
      </c>
      <c r="BF229" s="162">
        <f>IF(N229="snížená",J229,0)</f>
        <v>0</v>
      </c>
      <c r="BG229" s="162">
        <f>IF(N229="zákl. přenesená",J229,0)</f>
        <v>0</v>
      </c>
      <c r="BH229" s="162">
        <f>IF(N229="sníž. přenesená",J229,0)</f>
        <v>0</v>
      </c>
      <c r="BI229" s="162">
        <f>IF(N229="nulová",J229,0)</f>
        <v>0</v>
      </c>
      <c r="BJ229" s="16" t="s">
        <v>82</v>
      </c>
      <c r="BK229" s="162">
        <f>ROUND(I229*H229,2)</f>
        <v>0</v>
      </c>
      <c r="BL229" s="16" t="s">
        <v>136</v>
      </c>
      <c r="BM229" s="161" t="s">
        <v>427</v>
      </c>
    </row>
    <row r="230" spans="1:65" s="13" customFormat="1" ht="11.25">
      <c r="B230" s="163"/>
      <c r="D230" s="164" t="s">
        <v>138</v>
      </c>
      <c r="E230" s="165" t="s">
        <v>1</v>
      </c>
      <c r="F230" s="166" t="s">
        <v>428</v>
      </c>
      <c r="H230" s="167">
        <v>1.2</v>
      </c>
      <c r="I230" s="168"/>
      <c r="L230" s="163"/>
      <c r="M230" s="169"/>
      <c r="N230" s="170"/>
      <c r="O230" s="170"/>
      <c r="P230" s="170"/>
      <c r="Q230" s="170"/>
      <c r="R230" s="170"/>
      <c r="S230" s="170"/>
      <c r="T230" s="171"/>
      <c r="AT230" s="165" t="s">
        <v>138</v>
      </c>
      <c r="AU230" s="165" t="s">
        <v>84</v>
      </c>
      <c r="AV230" s="13" t="s">
        <v>84</v>
      </c>
      <c r="AW230" s="13" t="s">
        <v>31</v>
      </c>
      <c r="AX230" s="13" t="s">
        <v>75</v>
      </c>
      <c r="AY230" s="165" t="s">
        <v>129</v>
      </c>
    </row>
    <row r="231" spans="1:65" s="14" customFormat="1" ht="11.25">
      <c r="B231" s="172"/>
      <c r="D231" s="164" t="s">
        <v>138</v>
      </c>
      <c r="E231" s="173" t="s">
        <v>1</v>
      </c>
      <c r="F231" s="174" t="s">
        <v>141</v>
      </c>
      <c r="H231" s="175">
        <v>1.2</v>
      </c>
      <c r="I231" s="176"/>
      <c r="L231" s="172"/>
      <c r="M231" s="177"/>
      <c r="N231" s="178"/>
      <c r="O231" s="178"/>
      <c r="P231" s="178"/>
      <c r="Q231" s="178"/>
      <c r="R231" s="178"/>
      <c r="S231" s="178"/>
      <c r="T231" s="179"/>
      <c r="AT231" s="173" t="s">
        <v>138</v>
      </c>
      <c r="AU231" s="173" t="s">
        <v>84</v>
      </c>
      <c r="AV231" s="14" t="s">
        <v>136</v>
      </c>
      <c r="AW231" s="14" t="s">
        <v>31</v>
      </c>
      <c r="AX231" s="14" t="s">
        <v>82</v>
      </c>
      <c r="AY231" s="173" t="s">
        <v>129</v>
      </c>
    </row>
    <row r="232" spans="1:65" s="2" customFormat="1" ht="24.2" customHeight="1">
      <c r="A232" s="31"/>
      <c r="B232" s="148"/>
      <c r="C232" s="180" t="s">
        <v>295</v>
      </c>
      <c r="D232" s="180" t="s">
        <v>180</v>
      </c>
      <c r="E232" s="181" t="s">
        <v>307</v>
      </c>
      <c r="F232" s="182" t="s">
        <v>308</v>
      </c>
      <c r="G232" s="183" t="s">
        <v>175</v>
      </c>
      <c r="H232" s="184">
        <v>21.6</v>
      </c>
      <c r="I232" s="185"/>
      <c r="J232" s="186">
        <f>ROUND(I232*H232,2)</f>
        <v>0</v>
      </c>
      <c r="K232" s="187"/>
      <c r="L232" s="188"/>
      <c r="M232" s="189" t="s">
        <v>1</v>
      </c>
      <c r="N232" s="190" t="s">
        <v>40</v>
      </c>
      <c r="O232" s="57"/>
      <c r="P232" s="159">
        <f>O232*H232</f>
        <v>0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61" t="s">
        <v>179</v>
      </c>
      <c r="AT232" s="161" t="s">
        <v>180</v>
      </c>
      <c r="AU232" s="161" t="s">
        <v>84</v>
      </c>
      <c r="AY232" s="16" t="s">
        <v>129</v>
      </c>
      <c r="BE232" s="162">
        <f>IF(N232="základní",J232,0)</f>
        <v>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16" t="s">
        <v>82</v>
      </c>
      <c r="BK232" s="162">
        <f>ROUND(I232*H232,2)</f>
        <v>0</v>
      </c>
      <c r="BL232" s="16" t="s">
        <v>136</v>
      </c>
      <c r="BM232" s="161" t="s">
        <v>429</v>
      </c>
    </row>
    <row r="233" spans="1:65" s="13" customFormat="1" ht="11.25">
      <c r="B233" s="163"/>
      <c r="D233" s="164" t="s">
        <v>138</v>
      </c>
      <c r="E233" s="165" t="s">
        <v>1</v>
      </c>
      <c r="F233" s="166" t="s">
        <v>430</v>
      </c>
      <c r="H233" s="167">
        <v>10.8</v>
      </c>
      <c r="I233" s="168"/>
      <c r="L233" s="163"/>
      <c r="M233" s="169"/>
      <c r="N233" s="170"/>
      <c r="O233" s="170"/>
      <c r="P233" s="170"/>
      <c r="Q233" s="170"/>
      <c r="R233" s="170"/>
      <c r="S233" s="170"/>
      <c r="T233" s="171"/>
      <c r="AT233" s="165" t="s">
        <v>138</v>
      </c>
      <c r="AU233" s="165" t="s">
        <v>84</v>
      </c>
      <c r="AV233" s="13" t="s">
        <v>84</v>
      </c>
      <c r="AW233" s="13" t="s">
        <v>31</v>
      </c>
      <c r="AX233" s="13" t="s">
        <v>75</v>
      </c>
      <c r="AY233" s="165" t="s">
        <v>129</v>
      </c>
    </row>
    <row r="234" spans="1:65" s="13" customFormat="1" ht="11.25">
      <c r="B234" s="163"/>
      <c r="D234" s="164" t="s">
        <v>138</v>
      </c>
      <c r="E234" s="165" t="s">
        <v>1</v>
      </c>
      <c r="F234" s="166" t="s">
        <v>431</v>
      </c>
      <c r="H234" s="167">
        <v>10.8</v>
      </c>
      <c r="I234" s="168"/>
      <c r="L234" s="163"/>
      <c r="M234" s="169"/>
      <c r="N234" s="170"/>
      <c r="O234" s="170"/>
      <c r="P234" s="170"/>
      <c r="Q234" s="170"/>
      <c r="R234" s="170"/>
      <c r="S234" s="170"/>
      <c r="T234" s="171"/>
      <c r="AT234" s="165" t="s">
        <v>138</v>
      </c>
      <c r="AU234" s="165" t="s">
        <v>84</v>
      </c>
      <c r="AV234" s="13" t="s">
        <v>84</v>
      </c>
      <c r="AW234" s="13" t="s">
        <v>31</v>
      </c>
      <c r="AX234" s="13" t="s">
        <v>75</v>
      </c>
      <c r="AY234" s="165" t="s">
        <v>129</v>
      </c>
    </row>
    <row r="235" spans="1:65" s="14" customFormat="1" ht="11.25">
      <c r="B235" s="172"/>
      <c r="D235" s="164" t="s">
        <v>138</v>
      </c>
      <c r="E235" s="173" t="s">
        <v>1</v>
      </c>
      <c r="F235" s="174" t="s">
        <v>141</v>
      </c>
      <c r="H235" s="175">
        <v>21.6</v>
      </c>
      <c r="I235" s="176"/>
      <c r="L235" s="172"/>
      <c r="M235" s="177"/>
      <c r="N235" s="178"/>
      <c r="O235" s="178"/>
      <c r="P235" s="178"/>
      <c r="Q235" s="178"/>
      <c r="R235" s="178"/>
      <c r="S235" s="178"/>
      <c r="T235" s="179"/>
      <c r="AT235" s="173" t="s">
        <v>138</v>
      </c>
      <c r="AU235" s="173" t="s">
        <v>84</v>
      </c>
      <c r="AV235" s="14" t="s">
        <v>136</v>
      </c>
      <c r="AW235" s="14" t="s">
        <v>31</v>
      </c>
      <c r="AX235" s="14" t="s">
        <v>82</v>
      </c>
      <c r="AY235" s="173" t="s">
        <v>129</v>
      </c>
    </row>
    <row r="236" spans="1:65" s="2" customFormat="1" ht="37.9" customHeight="1">
      <c r="A236" s="31"/>
      <c r="B236" s="148"/>
      <c r="C236" s="149" t="s">
        <v>301</v>
      </c>
      <c r="D236" s="149" t="s">
        <v>132</v>
      </c>
      <c r="E236" s="150" t="s">
        <v>313</v>
      </c>
      <c r="F236" s="151" t="s">
        <v>314</v>
      </c>
      <c r="G236" s="152" t="s">
        <v>219</v>
      </c>
      <c r="H236" s="153">
        <v>16.495000000000001</v>
      </c>
      <c r="I236" s="154"/>
      <c r="J236" s="155">
        <f>ROUND(I236*H236,2)</f>
        <v>0</v>
      </c>
      <c r="K236" s="156"/>
      <c r="L236" s="32"/>
      <c r="M236" s="157" t="s">
        <v>1</v>
      </c>
      <c r="N236" s="158" t="s">
        <v>40</v>
      </c>
      <c r="O236" s="57"/>
      <c r="P236" s="159">
        <f>O236*H236</f>
        <v>0</v>
      </c>
      <c r="Q236" s="159">
        <v>0</v>
      </c>
      <c r="R236" s="159">
        <f>Q236*H236</f>
        <v>0</v>
      </c>
      <c r="S236" s="159">
        <v>0</v>
      </c>
      <c r="T236" s="160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61" t="s">
        <v>136</v>
      </c>
      <c r="AT236" s="161" t="s">
        <v>132</v>
      </c>
      <c r="AU236" s="161" t="s">
        <v>84</v>
      </c>
      <c r="AY236" s="16" t="s">
        <v>129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16" t="s">
        <v>82</v>
      </c>
      <c r="BK236" s="162">
        <f>ROUND(I236*H236,2)</f>
        <v>0</v>
      </c>
      <c r="BL236" s="16" t="s">
        <v>136</v>
      </c>
      <c r="BM236" s="161" t="s">
        <v>432</v>
      </c>
    </row>
    <row r="237" spans="1:65" s="13" customFormat="1" ht="11.25">
      <c r="B237" s="163"/>
      <c r="D237" s="164" t="s">
        <v>138</v>
      </c>
      <c r="E237" s="165" t="s">
        <v>1</v>
      </c>
      <c r="F237" s="166" t="s">
        <v>433</v>
      </c>
      <c r="H237" s="167">
        <v>16.495000000000001</v>
      </c>
      <c r="I237" s="168"/>
      <c r="L237" s="163"/>
      <c r="M237" s="169"/>
      <c r="N237" s="170"/>
      <c r="O237" s="170"/>
      <c r="P237" s="170"/>
      <c r="Q237" s="170"/>
      <c r="R237" s="170"/>
      <c r="S237" s="170"/>
      <c r="T237" s="171"/>
      <c r="AT237" s="165" t="s">
        <v>138</v>
      </c>
      <c r="AU237" s="165" t="s">
        <v>84</v>
      </c>
      <c r="AV237" s="13" t="s">
        <v>84</v>
      </c>
      <c r="AW237" s="13" t="s">
        <v>31</v>
      </c>
      <c r="AX237" s="13" t="s">
        <v>75</v>
      </c>
      <c r="AY237" s="165" t="s">
        <v>129</v>
      </c>
    </row>
    <row r="238" spans="1:65" s="14" customFormat="1" ht="11.25">
      <c r="B238" s="172"/>
      <c r="D238" s="164" t="s">
        <v>138</v>
      </c>
      <c r="E238" s="173" t="s">
        <v>1</v>
      </c>
      <c r="F238" s="174" t="s">
        <v>141</v>
      </c>
      <c r="H238" s="175">
        <v>16.495000000000001</v>
      </c>
      <c r="I238" s="176"/>
      <c r="L238" s="172"/>
      <c r="M238" s="177"/>
      <c r="N238" s="178"/>
      <c r="O238" s="178"/>
      <c r="P238" s="178"/>
      <c r="Q238" s="178"/>
      <c r="R238" s="178"/>
      <c r="S238" s="178"/>
      <c r="T238" s="179"/>
      <c r="AT238" s="173" t="s">
        <v>138</v>
      </c>
      <c r="AU238" s="173" t="s">
        <v>84</v>
      </c>
      <c r="AV238" s="14" t="s">
        <v>136</v>
      </c>
      <c r="AW238" s="14" t="s">
        <v>31</v>
      </c>
      <c r="AX238" s="14" t="s">
        <v>82</v>
      </c>
      <c r="AY238" s="173" t="s">
        <v>129</v>
      </c>
    </row>
    <row r="239" spans="1:65" s="2" customFormat="1" ht="37.9" customHeight="1">
      <c r="A239" s="31"/>
      <c r="B239" s="148"/>
      <c r="C239" s="149" t="s">
        <v>306</v>
      </c>
      <c r="D239" s="149" t="s">
        <v>132</v>
      </c>
      <c r="E239" s="150" t="s">
        <v>318</v>
      </c>
      <c r="F239" s="151" t="s">
        <v>319</v>
      </c>
      <c r="G239" s="152" t="s">
        <v>155</v>
      </c>
      <c r="H239" s="153">
        <v>46.603999999999999</v>
      </c>
      <c r="I239" s="154"/>
      <c r="J239" s="155">
        <f>ROUND(I239*H239,2)</f>
        <v>0</v>
      </c>
      <c r="K239" s="156"/>
      <c r="L239" s="32"/>
      <c r="M239" s="157" t="s">
        <v>1</v>
      </c>
      <c r="N239" s="158" t="s">
        <v>40</v>
      </c>
      <c r="O239" s="57"/>
      <c r="P239" s="159">
        <f>O239*H239</f>
        <v>0</v>
      </c>
      <c r="Q239" s="159">
        <v>0</v>
      </c>
      <c r="R239" s="159">
        <f>Q239*H239</f>
        <v>0</v>
      </c>
      <c r="S239" s="159">
        <v>0</v>
      </c>
      <c r="T239" s="160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61" t="s">
        <v>136</v>
      </c>
      <c r="AT239" s="161" t="s">
        <v>132</v>
      </c>
      <c r="AU239" s="161" t="s">
        <v>84</v>
      </c>
      <c r="AY239" s="16" t="s">
        <v>129</v>
      </c>
      <c r="BE239" s="162">
        <f>IF(N239="základní",J239,0)</f>
        <v>0</v>
      </c>
      <c r="BF239" s="162">
        <f>IF(N239="snížená",J239,0)</f>
        <v>0</v>
      </c>
      <c r="BG239" s="162">
        <f>IF(N239="zákl. přenesená",J239,0)</f>
        <v>0</v>
      </c>
      <c r="BH239" s="162">
        <f>IF(N239="sníž. přenesená",J239,0)</f>
        <v>0</v>
      </c>
      <c r="BI239" s="162">
        <f>IF(N239="nulová",J239,0)</f>
        <v>0</v>
      </c>
      <c r="BJ239" s="16" t="s">
        <v>82</v>
      </c>
      <c r="BK239" s="162">
        <f>ROUND(I239*H239,2)</f>
        <v>0</v>
      </c>
      <c r="BL239" s="16" t="s">
        <v>136</v>
      </c>
      <c r="BM239" s="161" t="s">
        <v>434</v>
      </c>
    </row>
    <row r="240" spans="1:65" s="13" customFormat="1" ht="11.25">
      <c r="B240" s="163"/>
      <c r="D240" s="164" t="s">
        <v>138</v>
      </c>
      <c r="E240" s="165" t="s">
        <v>1</v>
      </c>
      <c r="F240" s="166" t="s">
        <v>435</v>
      </c>
      <c r="H240" s="167">
        <v>21.35</v>
      </c>
      <c r="I240" s="168"/>
      <c r="L240" s="163"/>
      <c r="M240" s="169"/>
      <c r="N240" s="170"/>
      <c r="O240" s="170"/>
      <c r="P240" s="170"/>
      <c r="Q240" s="170"/>
      <c r="R240" s="170"/>
      <c r="S240" s="170"/>
      <c r="T240" s="171"/>
      <c r="AT240" s="165" t="s">
        <v>138</v>
      </c>
      <c r="AU240" s="165" t="s">
        <v>84</v>
      </c>
      <c r="AV240" s="13" t="s">
        <v>84</v>
      </c>
      <c r="AW240" s="13" t="s">
        <v>31</v>
      </c>
      <c r="AX240" s="13" t="s">
        <v>75</v>
      </c>
      <c r="AY240" s="165" t="s">
        <v>129</v>
      </c>
    </row>
    <row r="241" spans="1:65" s="13" customFormat="1" ht="11.25">
      <c r="B241" s="163"/>
      <c r="D241" s="164" t="s">
        <v>138</v>
      </c>
      <c r="E241" s="165" t="s">
        <v>1</v>
      </c>
      <c r="F241" s="166" t="s">
        <v>436</v>
      </c>
      <c r="H241" s="167">
        <v>3.9039999999999999</v>
      </c>
      <c r="I241" s="168"/>
      <c r="L241" s="163"/>
      <c r="M241" s="169"/>
      <c r="N241" s="170"/>
      <c r="O241" s="170"/>
      <c r="P241" s="170"/>
      <c r="Q241" s="170"/>
      <c r="R241" s="170"/>
      <c r="S241" s="170"/>
      <c r="T241" s="171"/>
      <c r="AT241" s="165" t="s">
        <v>138</v>
      </c>
      <c r="AU241" s="165" t="s">
        <v>84</v>
      </c>
      <c r="AV241" s="13" t="s">
        <v>84</v>
      </c>
      <c r="AW241" s="13" t="s">
        <v>31</v>
      </c>
      <c r="AX241" s="13" t="s">
        <v>75</v>
      </c>
      <c r="AY241" s="165" t="s">
        <v>129</v>
      </c>
    </row>
    <row r="242" spans="1:65" s="13" customFormat="1" ht="11.25">
      <c r="B242" s="163"/>
      <c r="D242" s="164" t="s">
        <v>138</v>
      </c>
      <c r="E242" s="165" t="s">
        <v>1</v>
      </c>
      <c r="F242" s="166" t="s">
        <v>437</v>
      </c>
      <c r="H242" s="167">
        <v>21.35</v>
      </c>
      <c r="I242" s="168"/>
      <c r="L242" s="163"/>
      <c r="M242" s="169"/>
      <c r="N242" s="170"/>
      <c r="O242" s="170"/>
      <c r="P242" s="170"/>
      <c r="Q242" s="170"/>
      <c r="R242" s="170"/>
      <c r="S242" s="170"/>
      <c r="T242" s="171"/>
      <c r="AT242" s="165" t="s">
        <v>138</v>
      </c>
      <c r="AU242" s="165" t="s">
        <v>84</v>
      </c>
      <c r="AV242" s="13" t="s">
        <v>84</v>
      </c>
      <c r="AW242" s="13" t="s">
        <v>31</v>
      </c>
      <c r="AX242" s="13" t="s">
        <v>75</v>
      </c>
      <c r="AY242" s="165" t="s">
        <v>129</v>
      </c>
    </row>
    <row r="243" spans="1:65" s="14" customFormat="1" ht="11.25">
      <c r="B243" s="172"/>
      <c r="D243" s="164" t="s">
        <v>138</v>
      </c>
      <c r="E243" s="173" t="s">
        <v>1</v>
      </c>
      <c r="F243" s="174" t="s">
        <v>141</v>
      </c>
      <c r="H243" s="175">
        <v>46.603999999999999</v>
      </c>
      <c r="I243" s="176"/>
      <c r="L243" s="172"/>
      <c r="M243" s="177"/>
      <c r="N243" s="178"/>
      <c r="O243" s="178"/>
      <c r="P243" s="178"/>
      <c r="Q243" s="178"/>
      <c r="R243" s="178"/>
      <c r="S243" s="178"/>
      <c r="T243" s="179"/>
      <c r="AT243" s="173" t="s">
        <v>138</v>
      </c>
      <c r="AU243" s="173" t="s">
        <v>84</v>
      </c>
      <c r="AV243" s="14" t="s">
        <v>136</v>
      </c>
      <c r="AW243" s="14" t="s">
        <v>31</v>
      </c>
      <c r="AX243" s="14" t="s">
        <v>82</v>
      </c>
      <c r="AY243" s="173" t="s">
        <v>129</v>
      </c>
    </row>
    <row r="244" spans="1:65" s="2" customFormat="1" ht="16.5" customHeight="1">
      <c r="A244" s="31"/>
      <c r="B244" s="148"/>
      <c r="C244" s="180" t="s">
        <v>312</v>
      </c>
      <c r="D244" s="180" t="s">
        <v>180</v>
      </c>
      <c r="E244" s="181" t="s">
        <v>325</v>
      </c>
      <c r="F244" s="182" t="s">
        <v>326</v>
      </c>
      <c r="G244" s="183" t="s">
        <v>238</v>
      </c>
      <c r="H244" s="184">
        <v>10.439</v>
      </c>
      <c r="I244" s="185"/>
      <c r="J244" s="186">
        <f>ROUND(I244*H244,2)</f>
        <v>0</v>
      </c>
      <c r="K244" s="187"/>
      <c r="L244" s="188"/>
      <c r="M244" s="189" t="s">
        <v>1</v>
      </c>
      <c r="N244" s="190" t="s">
        <v>40</v>
      </c>
      <c r="O244" s="57"/>
      <c r="P244" s="159">
        <f>O244*H244</f>
        <v>0</v>
      </c>
      <c r="Q244" s="159">
        <v>1</v>
      </c>
      <c r="R244" s="159">
        <f>Q244*H244</f>
        <v>10.439</v>
      </c>
      <c r="S244" s="159">
        <v>0</v>
      </c>
      <c r="T244" s="160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61" t="s">
        <v>179</v>
      </c>
      <c r="AT244" s="161" t="s">
        <v>180</v>
      </c>
      <c r="AU244" s="161" t="s">
        <v>84</v>
      </c>
      <c r="AY244" s="16" t="s">
        <v>129</v>
      </c>
      <c r="BE244" s="162">
        <f>IF(N244="základní",J244,0)</f>
        <v>0</v>
      </c>
      <c r="BF244" s="162">
        <f>IF(N244="snížená",J244,0)</f>
        <v>0</v>
      </c>
      <c r="BG244" s="162">
        <f>IF(N244="zákl. přenesená",J244,0)</f>
        <v>0</v>
      </c>
      <c r="BH244" s="162">
        <f>IF(N244="sníž. přenesená",J244,0)</f>
        <v>0</v>
      </c>
      <c r="BI244" s="162">
        <f>IF(N244="nulová",J244,0)</f>
        <v>0</v>
      </c>
      <c r="BJ244" s="16" t="s">
        <v>82</v>
      </c>
      <c r="BK244" s="162">
        <f>ROUND(I244*H244,2)</f>
        <v>0</v>
      </c>
      <c r="BL244" s="16" t="s">
        <v>136</v>
      </c>
      <c r="BM244" s="161" t="s">
        <v>438</v>
      </c>
    </row>
    <row r="245" spans="1:65" s="13" customFormat="1" ht="11.25">
      <c r="B245" s="163"/>
      <c r="D245" s="164" t="s">
        <v>138</v>
      </c>
      <c r="E245" s="165" t="s">
        <v>1</v>
      </c>
      <c r="F245" s="166" t="s">
        <v>439</v>
      </c>
      <c r="H245" s="167">
        <v>10.439</v>
      </c>
      <c r="I245" s="168"/>
      <c r="L245" s="163"/>
      <c r="M245" s="169"/>
      <c r="N245" s="170"/>
      <c r="O245" s="170"/>
      <c r="P245" s="170"/>
      <c r="Q245" s="170"/>
      <c r="R245" s="170"/>
      <c r="S245" s="170"/>
      <c r="T245" s="171"/>
      <c r="AT245" s="165" t="s">
        <v>138</v>
      </c>
      <c r="AU245" s="165" t="s">
        <v>84</v>
      </c>
      <c r="AV245" s="13" t="s">
        <v>84</v>
      </c>
      <c r="AW245" s="13" t="s">
        <v>31</v>
      </c>
      <c r="AX245" s="13" t="s">
        <v>75</v>
      </c>
      <c r="AY245" s="165" t="s">
        <v>129</v>
      </c>
    </row>
    <row r="246" spans="1:65" s="14" customFormat="1" ht="11.25">
      <c r="B246" s="172"/>
      <c r="D246" s="164" t="s">
        <v>138</v>
      </c>
      <c r="E246" s="173" t="s">
        <v>1</v>
      </c>
      <c r="F246" s="174" t="s">
        <v>141</v>
      </c>
      <c r="H246" s="175">
        <v>10.439</v>
      </c>
      <c r="I246" s="176"/>
      <c r="L246" s="172"/>
      <c r="M246" s="177"/>
      <c r="N246" s="178"/>
      <c r="O246" s="178"/>
      <c r="P246" s="178"/>
      <c r="Q246" s="178"/>
      <c r="R246" s="178"/>
      <c r="S246" s="178"/>
      <c r="T246" s="179"/>
      <c r="AT246" s="173" t="s">
        <v>138</v>
      </c>
      <c r="AU246" s="173" t="s">
        <v>84</v>
      </c>
      <c r="AV246" s="14" t="s">
        <v>136</v>
      </c>
      <c r="AW246" s="14" t="s">
        <v>31</v>
      </c>
      <c r="AX246" s="14" t="s">
        <v>82</v>
      </c>
      <c r="AY246" s="173" t="s">
        <v>129</v>
      </c>
    </row>
    <row r="247" spans="1:65" s="2" customFormat="1" ht="16.5" customHeight="1">
      <c r="A247" s="31"/>
      <c r="B247" s="148"/>
      <c r="C247" s="180" t="s">
        <v>317</v>
      </c>
      <c r="D247" s="180" t="s">
        <v>180</v>
      </c>
      <c r="E247" s="181" t="s">
        <v>330</v>
      </c>
      <c r="F247" s="182" t="s">
        <v>331</v>
      </c>
      <c r="G247" s="183" t="s">
        <v>238</v>
      </c>
      <c r="H247" s="184">
        <v>9.3209999999999997</v>
      </c>
      <c r="I247" s="185"/>
      <c r="J247" s="186">
        <f>ROUND(I247*H247,2)</f>
        <v>0</v>
      </c>
      <c r="K247" s="187"/>
      <c r="L247" s="188"/>
      <c r="M247" s="189" t="s">
        <v>1</v>
      </c>
      <c r="N247" s="190" t="s">
        <v>40</v>
      </c>
      <c r="O247" s="57"/>
      <c r="P247" s="159">
        <f>O247*H247</f>
        <v>0</v>
      </c>
      <c r="Q247" s="159">
        <v>1</v>
      </c>
      <c r="R247" s="159">
        <f>Q247*H247</f>
        <v>9.3209999999999997</v>
      </c>
      <c r="S247" s="159">
        <v>0</v>
      </c>
      <c r="T247" s="160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61" t="s">
        <v>179</v>
      </c>
      <c r="AT247" s="161" t="s">
        <v>180</v>
      </c>
      <c r="AU247" s="161" t="s">
        <v>84</v>
      </c>
      <c r="AY247" s="16" t="s">
        <v>129</v>
      </c>
      <c r="BE247" s="162">
        <f>IF(N247="základní",J247,0)</f>
        <v>0</v>
      </c>
      <c r="BF247" s="162">
        <f>IF(N247="snížená",J247,0)</f>
        <v>0</v>
      </c>
      <c r="BG247" s="162">
        <f>IF(N247="zákl. přenesená",J247,0)</f>
        <v>0</v>
      </c>
      <c r="BH247" s="162">
        <f>IF(N247="sníž. přenesená",J247,0)</f>
        <v>0</v>
      </c>
      <c r="BI247" s="162">
        <f>IF(N247="nulová",J247,0)</f>
        <v>0</v>
      </c>
      <c r="BJ247" s="16" t="s">
        <v>82</v>
      </c>
      <c r="BK247" s="162">
        <f>ROUND(I247*H247,2)</f>
        <v>0</v>
      </c>
      <c r="BL247" s="16" t="s">
        <v>136</v>
      </c>
      <c r="BM247" s="161" t="s">
        <v>440</v>
      </c>
    </row>
    <row r="248" spans="1:65" s="13" customFormat="1" ht="11.25">
      <c r="B248" s="163"/>
      <c r="D248" s="164" t="s">
        <v>138</v>
      </c>
      <c r="E248" s="165" t="s">
        <v>1</v>
      </c>
      <c r="F248" s="166" t="s">
        <v>441</v>
      </c>
      <c r="H248" s="167">
        <v>9.3209999999999997</v>
      </c>
      <c r="I248" s="168"/>
      <c r="L248" s="163"/>
      <c r="M248" s="169"/>
      <c r="N248" s="170"/>
      <c r="O248" s="170"/>
      <c r="P248" s="170"/>
      <c r="Q248" s="170"/>
      <c r="R248" s="170"/>
      <c r="S248" s="170"/>
      <c r="T248" s="171"/>
      <c r="AT248" s="165" t="s">
        <v>138</v>
      </c>
      <c r="AU248" s="165" t="s">
        <v>84</v>
      </c>
      <c r="AV248" s="13" t="s">
        <v>84</v>
      </c>
      <c r="AW248" s="13" t="s">
        <v>31</v>
      </c>
      <c r="AX248" s="13" t="s">
        <v>75</v>
      </c>
      <c r="AY248" s="165" t="s">
        <v>129</v>
      </c>
    </row>
    <row r="249" spans="1:65" s="14" customFormat="1" ht="11.25">
      <c r="B249" s="172"/>
      <c r="D249" s="164" t="s">
        <v>138</v>
      </c>
      <c r="E249" s="173" t="s">
        <v>1</v>
      </c>
      <c r="F249" s="174" t="s">
        <v>141</v>
      </c>
      <c r="H249" s="175">
        <v>9.3209999999999997</v>
      </c>
      <c r="I249" s="176"/>
      <c r="L249" s="172"/>
      <c r="M249" s="177"/>
      <c r="N249" s="178"/>
      <c r="O249" s="178"/>
      <c r="P249" s="178"/>
      <c r="Q249" s="178"/>
      <c r="R249" s="178"/>
      <c r="S249" s="178"/>
      <c r="T249" s="179"/>
      <c r="AT249" s="173" t="s">
        <v>138</v>
      </c>
      <c r="AU249" s="173" t="s">
        <v>84</v>
      </c>
      <c r="AV249" s="14" t="s">
        <v>136</v>
      </c>
      <c r="AW249" s="14" t="s">
        <v>31</v>
      </c>
      <c r="AX249" s="14" t="s">
        <v>82</v>
      </c>
      <c r="AY249" s="173" t="s">
        <v>129</v>
      </c>
    </row>
    <row r="250" spans="1:65" s="2" customFormat="1" ht="16.5" customHeight="1">
      <c r="A250" s="31"/>
      <c r="B250" s="148"/>
      <c r="C250" s="180" t="s">
        <v>324</v>
      </c>
      <c r="D250" s="180" t="s">
        <v>180</v>
      </c>
      <c r="E250" s="181" t="s">
        <v>335</v>
      </c>
      <c r="F250" s="182" t="s">
        <v>336</v>
      </c>
      <c r="G250" s="183" t="s">
        <v>238</v>
      </c>
      <c r="H250" s="184">
        <v>5.22</v>
      </c>
      <c r="I250" s="185"/>
      <c r="J250" s="186">
        <f>ROUND(I250*H250,2)</f>
        <v>0</v>
      </c>
      <c r="K250" s="187"/>
      <c r="L250" s="188"/>
      <c r="M250" s="189" t="s">
        <v>1</v>
      </c>
      <c r="N250" s="190" t="s">
        <v>40</v>
      </c>
      <c r="O250" s="57"/>
      <c r="P250" s="159">
        <f>O250*H250</f>
        <v>0</v>
      </c>
      <c r="Q250" s="159">
        <v>1</v>
      </c>
      <c r="R250" s="159">
        <f>Q250*H250</f>
        <v>5.22</v>
      </c>
      <c r="S250" s="159">
        <v>0</v>
      </c>
      <c r="T250" s="160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61" t="s">
        <v>179</v>
      </c>
      <c r="AT250" s="161" t="s">
        <v>180</v>
      </c>
      <c r="AU250" s="161" t="s">
        <v>84</v>
      </c>
      <c r="AY250" s="16" t="s">
        <v>129</v>
      </c>
      <c r="BE250" s="162">
        <f>IF(N250="základní",J250,0)</f>
        <v>0</v>
      </c>
      <c r="BF250" s="162">
        <f>IF(N250="snížená",J250,0)</f>
        <v>0</v>
      </c>
      <c r="BG250" s="162">
        <f>IF(N250="zákl. přenesená",J250,0)</f>
        <v>0</v>
      </c>
      <c r="BH250" s="162">
        <f>IF(N250="sníž. přenesená",J250,0)</f>
        <v>0</v>
      </c>
      <c r="BI250" s="162">
        <f>IF(N250="nulová",J250,0)</f>
        <v>0</v>
      </c>
      <c r="BJ250" s="16" t="s">
        <v>82</v>
      </c>
      <c r="BK250" s="162">
        <f>ROUND(I250*H250,2)</f>
        <v>0</v>
      </c>
      <c r="BL250" s="16" t="s">
        <v>136</v>
      </c>
      <c r="BM250" s="161" t="s">
        <v>442</v>
      </c>
    </row>
    <row r="251" spans="1:65" s="13" customFormat="1" ht="11.25">
      <c r="B251" s="163"/>
      <c r="D251" s="164" t="s">
        <v>138</v>
      </c>
      <c r="E251" s="165" t="s">
        <v>1</v>
      </c>
      <c r="F251" s="166" t="s">
        <v>443</v>
      </c>
      <c r="H251" s="167">
        <v>5.22</v>
      </c>
      <c r="I251" s="168"/>
      <c r="L251" s="163"/>
      <c r="M251" s="169"/>
      <c r="N251" s="170"/>
      <c r="O251" s="170"/>
      <c r="P251" s="170"/>
      <c r="Q251" s="170"/>
      <c r="R251" s="170"/>
      <c r="S251" s="170"/>
      <c r="T251" s="171"/>
      <c r="AT251" s="165" t="s">
        <v>138</v>
      </c>
      <c r="AU251" s="165" t="s">
        <v>84</v>
      </c>
      <c r="AV251" s="13" t="s">
        <v>84</v>
      </c>
      <c r="AW251" s="13" t="s">
        <v>31</v>
      </c>
      <c r="AX251" s="13" t="s">
        <v>75</v>
      </c>
      <c r="AY251" s="165" t="s">
        <v>129</v>
      </c>
    </row>
    <row r="252" spans="1:65" s="14" customFormat="1" ht="11.25">
      <c r="B252" s="172"/>
      <c r="D252" s="164" t="s">
        <v>138</v>
      </c>
      <c r="E252" s="173" t="s">
        <v>1</v>
      </c>
      <c r="F252" s="174" t="s">
        <v>141</v>
      </c>
      <c r="H252" s="175">
        <v>5.22</v>
      </c>
      <c r="I252" s="176"/>
      <c r="L252" s="172"/>
      <c r="M252" s="177"/>
      <c r="N252" s="178"/>
      <c r="O252" s="178"/>
      <c r="P252" s="178"/>
      <c r="Q252" s="178"/>
      <c r="R252" s="178"/>
      <c r="S252" s="178"/>
      <c r="T252" s="179"/>
      <c r="AT252" s="173" t="s">
        <v>138</v>
      </c>
      <c r="AU252" s="173" t="s">
        <v>84</v>
      </c>
      <c r="AV252" s="14" t="s">
        <v>136</v>
      </c>
      <c r="AW252" s="14" t="s">
        <v>31</v>
      </c>
      <c r="AX252" s="14" t="s">
        <v>82</v>
      </c>
      <c r="AY252" s="173" t="s">
        <v>129</v>
      </c>
    </row>
    <row r="253" spans="1:65" s="2" customFormat="1" ht="37.9" customHeight="1">
      <c r="A253" s="31"/>
      <c r="B253" s="148"/>
      <c r="C253" s="149" t="s">
        <v>329</v>
      </c>
      <c r="D253" s="149" t="s">
        <v>132</v>
      </c>
      <c r="E253" s="150" t="s">
        <v>340</v>
      </c>
      <c r="F253" s="151" t="s">
        <v>341</v>
      </c>
      <c r="G253" s="152" t="s">
        <v>175</v>
      </c>
      <c r="H253" s="153">
        <v>28</v>
      </c>
      <c r="I253" s="154"/>
      <c r="J253" s="155">
        <f>ROUND(I253*H253,2)</f>
        <v>0</v>
      </c>
      <c r="K253" s="156"/>
      <c r="L253" s="32"/>
      <c r="M253" s="157" t="s">
        <v>1</v>
      </c>
      <c r="N253" s="158" t="s">
        <v>40</v>
      </c>
      <c r="O253" s="57"/>
      <c r="P253" s="159">
        <f>O253*H253</f>
        <v>0</v>
      </c>
      <c r="Q253" s="159">
        <v>0</v>
      </c>
      <c r="R253" s="159">
        <f>Q253*H253</f>
        <v>0</v>
      </c>
      <c r="S253" s="159">
        <v>0</v>
      </c>
      <c r="T253" s="160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61" t="s">
        <v>136</v>
      </c>
      <c r="AT253" s="161" t="s">
        <v>132</v>
      </c>
      <c r="AU253" s="161" t="s">
        <v>84</v>
      </c>
      <c r="AY253" s="16" t="s">
        <v>129</v>
      </c>
      <c r="BE253" s="162">
        <f>IF(N253="základní",J253,0)</f>
        <v>0</v>
      </c>
      <c r="BF253" s="162">
        <f>IF(N253="snížená",J253,0)</f>
        <v>0</v>
      </c>
      <c r="BG253" s="162">
        <f>IF(N253="zákl. přenesená",J253,0)</f>
        <v>0</v>
      </c>
      <c r="BH253" s="162">
        <f>IF(N253="sníž. přenesená",J253,0)</f>
        <v>0</v>
      </c>
      <c r="BI253" s="162">
        <f>IF(N253="nulová",J253,0)</f>
        <v>0</v>
      </c>
      <c r="BJ253" s="16" t="s">
        <v>82</v>
      </c>
      <c r="BK253" s="162">
        <f>ROUND(I253*H253,2)</f>
        <v>0</v>
      </c>
      <c r="BL253" s="16" t="s">
        <v>136</v>
      </c>
      <c r="BM253" s="161" t="s">
        <v>444</v>
      </c>
    </row>
    <row r="254" spans="1:65" s="13" customFormat="1" ht="11.25">
      <c r="B254" s="163"/>
      <c r="D254" s="164" t="s">
        <v>138</v>
      </c>
      <c r="E254" s="165" t="s">
        <v>1</v>
      </c>
      <c r="F254" s="166" t="s">
        <v>445</v>
      </c>
      <c r="H254" s="167">
        <v>28</v>
      </c>
      <c r="I254" s="168"/>
      <c r="L254" s="163"/>
      <c r="M254" s="169"/>
      <c r="N254" s="170"/>
      <c r="O254" s="170"/>
      <c r="P254" s="170"/>
      <c r="Q254" s="170"/>
      <c r="R254" s="170"/>
      <c r="S254" s="170"/>
      <c r="T254" s="171"/>
      <c r="AT254" s="165" t="s">
        <v>138</v>
      </c>
      <c r="AU254" s="165" t="s">
        <v>84</v>
      </c>
      <c r="AV254" s="13" t="s">
        <v>84</v>
      </c>
      <c r="AW254" s="13" t="s">
        <v>31</v>
      </c>
      <c r="AX254" s="13" t="s">
        <v>75</v>
      </c>
      <c r="AY254" s="165" t="s">
        <v>129</v>
      </c>
    </row>
    <row r="255" spans="1:65" s="14" customFormat="1" ht="11.25">
      <c r="B255" s="172"/>
      <c r="D255" s="164" t="s">
        <v>138</v>
      </c>
      <c r="E255" s="173" t="s">
        <v>1</v>
      </c>
      <c r="F255" s="174" t="s">
        <v>141</v>
      </c>
      <c r="H255" s="175">
        <v>28</v>
      </c>
      <c r="I255" s="176"/>
      <c r="L255" s="172"/>
      <c r="M255" s="177"/>
      <c r="N255" s="178"/>
      <c r="O255" s="178"/>
      <c r="P255" s="178"/>
      <c r="Q255" s="178"/>
      <c r="R255" s="178"/>
      <c r="S255" s="178"/>
      <c r="T255" s="179"/>
      <c r="AT255" s="173" t="s">
        <v>138</v>
      </c>
      <c r="AU255" s="173" t="s">
        <v>84</v>
      </c>
      <c r="AV255" s="14" t="s">
        <v>136</v>
      </c>
      <c r="AW255" s="14" t="s">
        <v>31</v>
      </c>
      <c r="AX255" s="14" t="s">
        <v>82</v>
      </c>
      <c r="AY255" s="173" t="s">
        <v>129</v>
      </c>
    </row>
    <row r="256" spans="1:65" s="2" customFormat="1" ht="16.5" customHeight="1">
      <c r="A256" s="31"/>
      <c r="B256" s="148"/>
      <c r="C256" s="180" t="s">
        <v>334</v>
      </c>
      <c r="D256" s="180" t="s">
        <v>180</v>
      </c>
      <c r="E256" s="181" t="s">
        <v>345</v>
      </c>
      <c r="F256" s="182" t="s">
        <v>346</v>
      </c>
      <c r="G256" s="183" t="s">
        <v>347</v>
      </c>
      <c r="H256" s="184">
        <v>7</v>
      </c>
      <c r="I256" s="185"/>
      <c r="J256" s="186">
        <f>ROUND(I256*H256,2)</f>
        <v>0</v>
      </c>
      <c r="K256" s="187"/>
      <c r="L256" s="188"/>
      <c r="M256" s="189" t="s">
        <v>1</v>
      </c>
      <c r="N256" s="190" t="s">
        <v>40</v>
      </c>
      <c r="O256" s="57"/>
      <c r="P256" s="159">
        <f>O256*H256</f>
        <v>0</v>
      </c>
      <c r="Q256" s="159">
        <v>0</v>
      </c>
      <c r="R256" s="159">
        <f>Q256*H256</f>
        <v>0</v>
      </c>
      <c r="S256" s="159">
        <v>0</v>
      </c>
      <c r="T256" s="160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61" t="s">
        <v>179</v>
      </c>
      <c r="AT256" s="161" t="s">
        <v>180</v>
      </c>
      <c r="AU256" s="161" t="s">
        <v>84</v>
      </c>
      <c r="AY256" s="16" t="s">
        <v>129</v>
      </c>
      <c r="BE256" s="162">
        <f>IF(N256="základní",J256,0)</f>
        <v>0</v>
      </c>
      <c r="BF256" s="162">
        <f>IF(N256="snížená",J256,0)</f>
        <v>0</v>
      </c>
      <c r="BG256" s="162">
        <f>IF(N256="zákl. přenesená",J256,0)</f>
        <v>0</v>
      </c>
      <c r="BH256" s="162">
        <f>IF(N256="sníž. přenesená",J256,0)</f>
        <v>0</v>
      </c>
      <c r="BI256" s="162">
        <f>IF(N256="nulová",J256,0)</f>
        <v>0</v>
      </c>
      <c r="BJ256" s="16" t="s">
        <v>82</v>
      </c>
      <c r="BK256" s="162">
        <f>ROUND(I256*H256,2)</f>
        <v>0</v>
      </c>
      <c r="BL256" s="16" t="s">
        <v>136</v>
      </c>
      <c r="BM256" s="161" t="s">
        <v>446</v>
      </c>
    </row>
    <row r="257" spans="1:51" s="13" customFormat="1" ht="11.25">
      <c r="B257" s="163"/>
      <c r="D257" s="164" t="s">
        <v>138</v>
      </c>
      <c r="E257" s="165" t="s">
        <v>1</v>
      </c>
      <c r="F257" s="166" t="s">
        <v>447</v>
      </c>
      <c r="H257" s="167">
        <v>7</v>
      </c>
      <c r="I257" s="168"/>
      <c r="L257" s="163"/>
      <c r="M257" s="169"/>
      <c r="N257" s="170"/>
      <c r="O257" s="170"/>
      <c r="P257" s="170"/>
      <c r="Q257" s="170"/>
      <c r="R257" s="170"/>
      <c r="S257" s="170"/>
      <c r="T257" s="171"/>
      <c r="AT257" s="165" t="s">
        <v>138</v>
      </c>
      <c r="AU257" s="165" t="s">
        <v>84</v>
      </c>
      <c r="AV257" s="13" t="s">
        <v>84</v>
      </c>
      <c r="AW257" s="13" t="s">
        <v>31</v>
      </c>
      <c r="AX257" s="13" t="s">
        <v>75</v>
      </c>
      <c r="AY257" s="165" t="s">
        <v>129</v>
      </c>
    </row>
    <row r="258" spans="1:51" s="14" customFormat="1" ht="11.25">
      <c r="B258" s="172"/>
      <c r="D258" s="164" t="s">
        <v>138</v>
      </c>
      <c r="E258" s="173" t="s">
        <v>1</v>
      </c>
      <c r="F258" s="174" t="s">
        <v>141</v>
      </c>
      <c r="H258" s="175">
        <v>7</v>
      </c>
      <c r="I258" s="176"/>
      <c r="L258" s="172"/>
      <c r="M258" s="191"/>
      <c r="N258" s="192"/>
      <c r="O258" s="192"/>
      <c r="P258" s="192"/>
      <c r="Q258" s="192"/>
      <c r="R258" s="192"/>
      <c r="S258" s="192"/>
      <c r="T258" s="193"/>
      <c r="AT258" s="173" t="s">
        <v>138</v>
      </c>
      <c r="AU258" s="173" t="s">
        <v>84</v>
      </c>
      <c r="AV258" s="14" t="s">
        <v>136</v>
      </c>
      <c r="AW258" s="14" t="s">
        <v>31</v>
      </c>
      <c r="AX258" s="14" t="s">
        <v>82</v>
      </c>
      <c r="AY258" s="173" t="s">
        <v>129</v>
      </c>
    </row>
    <row r="259" spans="1:51" s="2" customFormat="1" ht="6.95" customHeight="1">
      <c r="A259" s="31"/>
      <c r="B259" s="46"/>
      <c r="C259" s="47"/>
      <c r="D259" s="47"/>
      <c r="E259" s="47"/>
      <c r="F259" s="47"/>
      <c r="G259" s="47"/>
      <c r="H259" s="47"/>
      <c r="I259" s="47"/>
      <c r="J259" s="47"/>
      <c r="K259" s="47"/>
      <c r="L259" s="32"/>
      <c r="M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</row>
  </sheetData>
  <autoFilter ref="C121:K258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6" t="s">
        <v>98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102</v>
      </c>
      <c r="L4" s="19"/>
      <c r="M4" s="97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43" t="str">
        <f>'Rekapitulace stavby'!K6</f>
        <v>Oprava přejezdů v úseku Bzenec přívoz - Nedakonice</v>
      </c>
      <c r="F7" s="244"/>
      <c r="G7" s="244"/>
      <c r="H7" s="244"/>
      <c r="L7" s="19"/>
    </row>
    <row r="8" spans="1:46" s="1" customFormat="1" ht="12" customHeight="1">
      <c r="B8" s="19"/>
      <c r="D8" s="26" t="s">
        <v>103</v>
      </c>
      <c r="L8" s="19"/>
    </row>
    <row r="9" spans="1:46" s="2" customFormat="1" ht="16.5" customHeight="1">
      <c r="A9" s="31"/>
      <c r="B9" s="32"/>
      <c r="C9" s="31"/>
      <c r="D9" s="31"/>
      <c r="E9" s="243" t="s">
        <v>448</v>
      </c>
      <c r="F9" s="245"/>
      <c r="G9" s="245"/>
      <c r="H9" s="24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105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00" t="s">
        <v>449</v>
      </c>
      <c r="F11" s="245"/>
      <c r="G11" s="245"/>
      <c r="H11" s="24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13. 6. 2023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tr">
        <f>IF('Rekapitulace stavby'!AN10="","",'Rekapitulace stavby'!AN10)</f>
        <v/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4" t="str">
        <f>IF('Rekapitulace stavby'!E11="","",'Rekapitulace stavby'!E11)</f>
        <v xml:space="preserve"> </v>
      </c>
      <c r="F17" s="31"/>
      <c r="G17" s="31"/>
      <c r="H17" s="31"/>
      <c r="I17" s="26" t="s">
        <v>27</v>
      </c>
      <c r="J17" s="24" t="str">
        <f>IF('Rekapitulace stavby'!AN11="","",'Rekapitulace stavby'!AN11)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6" t="s">
        <v>28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46" t="str">
        <f>'Rekapitulace stavby'!E14</f>
        <v>Vyplň údaj</v>
      </c>
      <c r="F20" s="226"/>
      <c r="G20" s="226"/>
      <c r="H20" s="226"/>
      <c r="I20" s="26" t="s">
        <v>27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6" t="s">
        <v>30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27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6" t="s">
        <v>32</v>
      </c>
      <c r="E25" s="31"/>
      <c r="F25" s="31"/>
      <c r="G25" s="31"/>
      <c r="H25" s="31"/>
      <c r="I25" s="26" t="s">
        <v>25</v>
      </c>
      <c r="J25" s="24" t="s">
        <v>1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4" t="s">
        <v>33</v>
      </c>
      <c r="F26" s="31"/>
      <c r="G26" s="31"/>
      <c r="H26" s="31"/>
      <c r="I26" s="26" t="s">
        <v>27</v>
      </c>
      <c r="J26" s="24" t="s">
        <v>1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6" t="s">
        <v>34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8"/>
      <c r="B29" s="99"/>
      <c r="C29" s="98"/>
      <c r="D29" s="98"/>
      <c r="E29" s="231" t="s">
        <v>1</v>
      </c>
      <c r="F29" s="231"/>
      <c r="G29" s="231"/>
      <c r="H29" s="23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35</v>
      </c>
      <c r="E32" s="31"/>
      <c r="F32" s="31"/>
      <c r="G32" s="31"/>
      <c r="H32" s="31"/>
      <c r="I32" s="31"/>
      <c r="J32" s="70">
        <f>ROUND(J123,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5" t="s">
        <v>38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39</v>
      </c>
      <c r="E35" s="26" t="s">
        <v>40</v>
      </c>
      <c r="F35" s="103">
        <f>ROUND((SUM(BE123:BE177)),  2)</f>
        <v>0</v>
      </c>
      <c r="G35" s="31"/>
      <c r="H35" s="31"/>
      <c r="I35" s="104">
        <v>0.21</v>
      </c>
      <c r="J35" s="103">
        <f>ROUND(((SUM(BE123:BE177))*I35),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41</v>
      </c>
      <c r="F36" s="103">
        <f>ROUND((SUM(BF123:BF177)),  2)</f>
        <v>0</v>
      </c>
      <c r="G36" s="31"/>
      <c r="H36" s="31"/>
      <c r="I36" s="104">
        <v>0.15</v>
      </c>
      <c r="J36" s="103">
        <f>ROUND(((SUM(BF123:BF177))*I36),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103">
        <f>ROUND((SUM(BG123:BG177)),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43</v>
      </c>
      <c r="F38" s="103">
        <f>ROUND((SUM(BH123:BH177)),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44</v>
      </c>
      <c r="F39" s="103">
        <f>ROUND((SUM(BI123:BI177)),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5"/>
      <c r="D41" s="106" t="s">
        <v>45</v>
      </c>
      <c r="E41" s="59"/>
      <c r="F41" s="59"/>
      <c r="G41" s="107" t="s">
        <v>46</v>
      </c>
      <c r="H41" s="108" t="s">
        <v>47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1"/>
      <c r="B61" s="32"/>
      <c r="C61" s="31"/>
      <c r="D61" s="44" t="s">
        <v>50</v>
      </c>
      <c r="E61" s="34"/>
      <c r="F61" s="111" t="s">
        <v>51</v>
      </c>
      <c r="G61" s="44" t="s">
        <v>50</v>
      </c>
      <c r="H61" s="34"/>
      <c r="I61" s="34"/>
      <c r="J61" s="112" t="s">
        <v>51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1"/>
      <c r="B65" s="32"/>
      <c r="C65" s="31"/>
      <c r="D65" s="42" t="s">
        <v>52</v>
      </c>
      <c r="E65" s="45"/>
      <c r="F65" s="45"/>
      <c r="G65" s="42" t="s">
        <v>53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1"/>
      <c r="B76" s="32"/>
      <c r="C76" s="31"/>
      <c r="D76" s="44" t="s">
        <v>50</v>
      </c>
      <c r="E76" s="34"/>
      <c r="F76" s="111" t="s">
        <v>51</v>
      </c>
      <c r="G76" s="44" t="s">
        <v>50</v>
      </c>
      <c r="H76" s="34"/>
      <c r="I76" s="34"/>
      <c r="J76" s="112" t="s">
        <v>51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3" t="str">
        <f>E7</f>
        <v>Oprava přejezdů v úseku Bzenec přívoz - Nedakonice</v>
      </c>
      <c r="F85" s="244"/>
      <c r="G85" s="244"/>
      <c r="H85" s="244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103</v>
      </c>
      <c r="L86" s="19"/>
    </row>
    <row r="87" spans="1:31" s="2" customFormat="1" ht="16.5" customHeight="1">
      <c r="A87" s="31"/>
      <c r="B87" s="32"/>
      <c r="C87" s="31"/>
      <c r="D87" s="31"/>
      <c r="E87" s="243" t="s">
        <v>448</v>
      </c>
      <c r="F87" s="245"/>
      <c r="G87" s="245"/>
      <c r="H87" s="24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105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00" t="str">
        <f>E11</f>
        <v>02.1 - Manipulace, přepravy, poplatky</v>
      </c>
      <c r="F89" s="245"/>
      <c r="G89" s="245"/>
      <c r="H89" s="24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úsek Bzenec přívoz - Nedakonice</v>
      </c>
      <c r="G91" s="31"/>
      <c r="H91" s="31"/>
      <c r="I91" s="26" t="s">
        <v>22</v>
      </c>
      <c r="J91" s="54" t="str">
        <f>IF(J14="","",J14)</f>
        <v>13. 6. 2023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 xml:space="preserve"> </v>
      </c>
      <c r="G93" s="31"/>
      <c r="H93" s="31"/>
      <c r="I93" s="26" t="s">
        <v>30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1"/>
      <c r="E94" s="31"/>
      <c r="F94" s="24" t="str">
        <f>IF(E20="","",E20)</f>
        <v>Vyplň údaj</v>
      </c>
      <c r="G94" s="31"/>
      <c r="H94" s="31"/>
      <c r="I94" s="26" t="s">
        <v>32</v>
      </c>
      <c r="J94" s="29" t="str">
        <f>E26</f>
        <v>Ondřej Bozek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108</v>
      </c>
      <c r="D96" s="105"/>
      <c r="E96" s="105"/>
      <c r="F96" s="105"/>
      <c r="G96" s="105"/>
      <c r="H96" s="105"/>
      <c r="I96" s="105"/>
      <c r="J96" s="114" t="s">
        <v>109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110</v>
      </c>
      <c r="D98" s="31"/>
      <c r="E98" s="31"/>
      <c r="F98" s="31"/>
      <c r="G98" s="31"/>
      <c r="H98" s="31"/>
      <c r="I98" s="31"/>
      <c r="J98" s="70">
        <f>J123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111</v>
      </c>
    </row>
    <row r="99" spans="1:47" s="9" customFormat="1" ht="24.95" customHeight="1">
      <c r="B99" s="116"/>
      <c r="D99" s="117" t="s">
        <v>112</v>
      </c>
      <c r="E99" s="118"/>
      <c r="F99" s="118"/>
      <c r="G99" s="118"/>
      <c r="H99" s="118"/>
      <c r="I99" s="118"/>
      <c r="J99" s="119">
        <f>J124</f>
        <v>0</v>
      </c>
      <c r="L99" s="116"/>
    </row>
    <row r="100" spans="1:47" s="10" customFormat="1" ht="19.899999999999999" customHeight="1">
      <c r="B100" s="120"/>
      <c r="D100" s="121" t="s">
        <v>113</v>
      </c>
      <c r="E100" s="122"/>
      <c r="F100" s="122"/>
      <c r="G100" s="122"/>
      <c r="H100" s="122"/>
      <c r="I100" s="122"/>
      <c r="J100" s="123">
        <f>J125</f>
        <v>0</v>
      </c>
      <c r="L100" s="120"/>
    </row>
    <row r="101" spans="1:47" s="9" customFormat="1" ht="24.95" customHeight="1">
      <c r="B101" s="116"/>
      <c r="D101" s="117" t="s">
        <v>450</v>
      </c>
      <c r="E101" s="118"/>
      <c r="F101" s="118"/>
      <c r="G101" s="118"/>
      <c r="H101" s="118"/>
      <c r="I101" s="118"/>
      <c r="J101" s="119">
        <f>J130</f>
        <v>0</v>
      </c>
      <c r="L101" s="116"/>
    </row>
    <row r="102" spans="1:47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114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6.5" customHeight="1">
      <c r="A111" s="31"/>
      <c r="B111" s="32"/>
      <c r="C111" s="31"/>
      <c r="D111" s="31"/>
      <c r="E111" s="243" t="str">
        <f>E7</f>
        <v>Oprava přejezdů v úseku Bzenec přívoz - Nedakonice</v>
      </c>
      <c r="F111" s="244"/>
      <c r="G111" s="244"/>
      <c r="H111" s="244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9"/>
      <c r="C112" s="26" t="s">
        <v>103</v>
      </c>
      <c r="L112" s="19"/>
    </row>
    <row r="113" spans="1:65" s="2" customFormat="1" ht="16.5" customHeight="1">
      <c r="A113" s="31"/>
      <c r="B113" s="32"/>
      <c r="C113" s="31"/>
      <c r="D113" s="31"/>
      <c r="E113" s="243" t="s">
        <v>448</v>
      </c>
      <c r="F113" s="245"/>
      <c r="G113" s="245"/>
      <c r="H113" s="245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105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00" t="str">
        <f>E11</f>
        <v>02.1 - Manipulace, přepravy, poplatky</v>
      </c>
      <c r="F115" s="245"/>
      <c r="G115" s="245"/>
      <c r="H115" s="245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1"/>
      <c r="E117" s="31"/>
      <c r="F117" s="24" t="str">
        <f>F14</f>
        <v>úsek Bzenec přívoz - Nedakonice</v>
      </c>
      <c r="G117" s="31"/>
      <c r="H117" s="31"/>
      <c r="I117" s="26" t="s">
        <v>22</v>
      </c>
      <c r="J117" s="54" t="str">
        <f>IF(J14="","",J14)</f>
        <v>13. 6. 2023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1"/>
      <c r="E119" s="31"/>
      <c r="F119" s="24" t="str">
        <f>E17</f>
        <v xml:space="preserve"> </v>
      </c>
      <c r="G119" s="31"/>
      <c r="H119" s="31"/>
      <c r="I119" s="26" t="s">
        <v>30</v>
      </c>
      <c r="J119" s="29" t="str">
        <f>E23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28</v>
      </c>
      <c r="D120" s="31"/>
      <c r="E120" s="31"/>
      <c r="F120" s="24" t="str">
        <f>IF(E20="","",E20)</f>
        <v>Vyplň údaj</v>
      </c>
      <c r="G120" s="31"/>
      <c r="H120" s="31"/>
      <c r="I120" s="26" t="s">
        <v>32</v>
      </c>
      <c r="J120" s="29" t="str">
        <f>E26</f>
        <v>Ondřej Bozek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24"/>
      <c r="B122" s="125"/>
      <c r="C122" s="126" t="s">
        <v>115</v>
      </c>
      <c r="D122" s="127" t="s">
        <v>60</v>
      </c>
      <c r="E122" s="127" t="s">
        <v>56</v>
      </c>
      <c r="F122" s="127" t="s">
        <v>57</v>
      </c>
      <c r="G122" s="127" t="s">
        <v>116</v>
      </c>
      <c r="H122" s="127" t="s">
        <v>117</v>
      </c>
      <c r="I122" s="127" t="s">
        <v>118</v>
      </c>
      <c r="J122" s="128" t="s">
        <v>109</v>
      </c>
      <c r="K122" s="129" t="s">
        <v>119</v>
      </c>
      <c r="L122" s="130"/>
      <c r="M122" s="61" t="s">
        <v>1</v>
      </c>
      <c r="N122" s="62" t="s">
        <v>39</v>
      </c>
      <c r="O122" s="62" t="s">
        <v>120</v>
      </c>
      <c r="P122" s="62" t="s">
        <v>121</v>
      </c>
      <c r="Q122" s="62" t="s">
        <v>122</v>
      </c>
      <c r="R122" s="62" t="s">
        <v>123</v>
      </c>
      <c r="S122" s="62" t="s">
        <v>124</v>
      </c>
      <c r="T122" s="63" t="s">
        <v>125</v>
      </c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</row>
    <row r="123" spans="1:65" s="2" customFormat="1" ht="22.9" customHeight="1">
      <c r="A123" s="31"/>
      <c r="B123" s="32"/>
      <c r="C123" s="68" t="s">
        <v>126</v>
      </c>
      <c r="D123" s="31"/>
      <c r="E123" s="31"/>
      <c r="F123" s="31"/>
      <c r="G123" s="31"/>
      <c r="H123" s="31"/>
      <c r="I123" s="31"/>
      <c r="J123" s="131">
        <f>BK123</f>
        <v>0</v>
      </c>
      <c r="K123" s="31"/>
      <c r="L123" s="32"/>
      <c r="M123" s="64"/>
      <c r="N123" s="55"/>
      <c r="O123" s="65"/>
      <c r="P123" s="132">
        <f>P124+P130</f>
        <v>0</v>
      </c>
      <c r="Q123" s="65"/>
      <c r="R123" s="132">
        <f>R124+R130</f>
        <v>0</v>
      </c>
      <c r="S123" s="65"/>
      <c r="T123" s="133">
        <f>T124+T130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74</v>
      </c>
      <c r="AU123" s="16" t="s">
        <v>111</v>
      </c>
      <c r="BK123" s="134">
        <f>BK124+BK130</f>
        <v>0</v>
      </c>
    </row>
    <row r="124" spans="1:65" s="12" customFormat="1" ht="25.9" customHeight="1">
      <c r="B124" s="135"/>
      <c r="D124" s="136" t="s">
        <v>74</v>
      </c>
      <c r="E124" s="137" t="s">
        <v>127</v>
      </c>
      <c r="F124" s="137" t="s">
        <v>128</v>
      </c>
      <c r="I124" s="138"/>
      <c r="J124" s="139">
        <f>BK124</f>
        <v>0</v>
      </c>
      <c r="L124" s="135"/>
      <c r="M124" s="140"/>
      <c r="N124" s="141"/>
      <c r="O124" s="141"/>
      <c r="P124" s="142">
        <f>P125</f>
        <v>0</v>
      </c>
      <c r="Q124" s="141"/>
      <c r="R124" s="142">
        <f>R125</f>
        <v>0</v>
      </c>
      <c r="S124" s="141"/>
      <c r="T124" s="143">
        <f>T125</f>
        <v>0</v>
      </c>
      <c r="AR124" s="136" t="s">
        <v>82</v>
      </c>
      <c r="AT124" s="144" t="s">
        <v>74</v>
      </c>
      <c r="AU124" s="144" t="s">
        <v>75</v>
      </c>
      <c r="AY124" s="136" t="s">
        <v>129</v>
      </c>
      <c r="BK124" s="145">
        <f>BK125</f>
        <v>0</v>
      </c>
    </row>
    <row r="125" spans="1:65" s="12" customFormat="1" ht="22.9" customHeight="1">
      <c r="B125" s="135"/>
      <c r="D125" s="136" t="s">
        <v>74</v>
      </c>
      <c r="E125" s="146" t="s">
        <v>130</v>
      </c>
      <c r="F125" s="146" t="s">
        <v>131</v>
      </c>
      <c r="I125" s="138"/>
      <c r="J125" s="147">
        <f>BK125</f>
        <v>0</v>
      </c>
      <c r="L125" s="135"/>
      <c r="M125" s="140"/>
      <c r="N125" s="141"/>
      <c r="O125" s="141"/>
      <c r="P125" s="142">
        <f>SUM(P126:P129)</f>
        <v>0</v>
      </c>
      <c r="Q125" s="141"/>
      <c r="R125" s="142">
        <f>SUM(R126:R129)</f>
        <v>0</v>
      </c>
      <c r="S125" s="141"/>
      <c r="T125" s="143">
        <f>SUM(T126:T129)</f>
        <v>0</v>
      </c>
      <c r="AR125" s="136" t="s">
        <v>82</v>
      </c>
      <c r="AT125" s="144" t="s">
        <v>74</v>
      </c>
      <c r="AU125" s="144" t="s">
        <v>82</v>
      </c>
      <c r="AY125" s="136" t="s">
        <v>129</v>
      </c>
      <c r="BK125" s="145">
        <f>SUM(BK126:BK129)</f>
        <v>0</v>
      </c>
    </row>
    <row r="126" spans="1:65" s="2" customFormat="1" ht="37.9" customHeight="1">
      <c r="A126" s="31"/>
      <c r="B126" s="148"/>
      <c r="C126" s="149" t="s">
        <v>82</v>
      </c>
      <c r="D126" s="149" t="s">
        <v>132</v>
      </c>
      <c r="E126" s="150" t="s">
        <v>451</v>
      </c>
      <c r="F126" s="151" t="s">
        <v>452</v>
      </c>
      <c r="G126" s="152" t="s">
        <v>238</v>
      </c>
      <c r="H126" s="153">
        <v>53.781999999999996</v>
      </c>
      <c r="I126" s="154"/>
      <c r="J126" s="155">
        <f>ROUND(I126*H126,2)</f>
        <v>0</v>
      </c>
      <c r="K126" s="156"/>
      <c r="L126" s="32"/>
      <c r="M126" s="157" t="s">
        <v>1</v>
      </c>
      <c r="N126" s="158" t="s">
        <v>40</v>
      </c>
      <c r="O126" s="57"/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1" t="s">
        <v>136</v>
      </c>
      <c r="AT126" s="161" t="s">
        <v>132</v>
      </c>
      <c r="AU126" s="161" t="s">
        <v>84</v>
      </c>
      <c r="AY126" s="16" t="s">
        <v>129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6" t="s">
        <v>82</v>
      </c>
      <c r="BK126" s="162">
        <f>ROUND(I126*H126,2)</f>
        <v>0</v>
      </c>
      <c r="BL126" s="16" t="s">
        <v>136</v>
      </c>
      <c r="BM126" s="161" t="s">
        <v>453</v>
      </c>
    </row>
    <row r="127" spans="1:65" s="13" customFormat="1" ht="11.25">
      <c r="B127" s="163"/>
      <c r="D127" s="164" t="s">
        <v>138</v>
      </c>
      <c r="E127" s="165" t="s">
        <v>1</v>
      </c>
      <c r="F127" s="166" t="s">
        <v>454</v>
      </c>
      <c r="H127" s="167">
        <v>19.544</v>
      </c>
      <c r="I127" s="168"/>
      <c r="L127" s="163"/>
      <c r="M127" s="169"/>
      <c r="N127" s="170"/>
      <c r="O127" s="170"/>
      <c r="P127" s="170"/>
      <c r="Q127" s="170"/>
      <c r="R127" s="170"/>
      <c r="S127" s="170"/>
      <c r="T127" s="171"/>
      <c r="AT127" s="165" t="s">
        <v>138</v>
      </c>
      <c r="AU127" s="165" t="s">
        <v>84</v>
      </c>
      <c r="AV127" s="13" t="s">
        <v>84</v>
      </c>
      <c r="AW127" s="13" t="s">
        <v>31</v>
      </c>
      <c r="AX127" s="13" t="s">
        <v>75</v>
      </c>
      <c r="AY127" s="165" t="s">
        <v>129</v>
      </c>
    </row>
    <row r="128" spans="1:65" s="13" customFormat="1" ht="11.25">
      <c r="B128" s="163"/>
      <c r="D128" s="164" t="s">
        <v>138</v>
      </c>
      <c r="E128" s="165" t="s">
        <v>1</v>
      </c>
      <c r="F128" s="166" t="s">
        <v>455</v>
      </c>
      <c r="H128" s="167">
        <v>34.238</v>
      </c>
      <c r="I128" s="168"/>
      <c r="L128" s="163"/>
      <c r="M128" s="169"/>
      <c r="N128" s="170"/>
      <c r="O128" s="170"/>
      <c r="P128" s="170"/>
      <c r="Q128" s="170"/>
      <c r="R128" s="170"/>
      <c r="S128" s="170"/>
      <c r="T128" s="171"/>
      <c r="AT128" s="165" t="s">
        <v>138</v>
      </c>
      <c r="AU128" s="165" t="s">
        <v>84</v>
      </c>
      <c r="AV128" s="13" t="s">
        <v>84</v>
      </c>
      <c r="AW128" s="13" t="s">
        <v>31</v>
      </c>
      <c r="AX128" s="13" t="s">
        <v>75</v>
      </c>
      <c r="AY128" s="165" t="s">
        <v>129</v>
      </c>
    </row>
    <row r="129" spans="1:65" s="14" customFormat="1" ht="11.25">
      <c r="B129" s="172"/>
      <c r="D129" s="164" t="s">
        <v>138</v>
      </c>
      <c r="E129" s="173" t="s">
        <v>1</v>
      </c>
      <c r="F129" s="174" t="s">
        <v>141</v>
      </c>
      <c r="H129" s="175">
        <v>53.781999999999996</v>
      </c>
      <c r="I129" s="176"/>
      <c r="L129" s="172"/>
      <c r="M129" s="177"/>
      <c r="N129" s="178"/>
      <c r="O129" s="178"/>
      <c r="P129" s="178"/>
      <c r="Q129" s="178"/>
      <c r="R129" s="178"/>
      <c r="S129" s="178"/>
      <c r="T129" s="179"/>
      <c r="AT129" s="173" t="s">
        <v>138</v>
      </c>
      <c r="AU129" s="173" t="s">
        <v>84</v>
      </c>
      <c r="AV129" s="14" t="s">
        <v>136</v>
      </c>
      <c r="AW129" s="14" t="s">
        <v>31</v>
      </c>
      <c r="AX129" s="14" t="s">
        <v>82</v>
      </c>
      <c r="AY129" s="173" t="s">
        <v>129</v>
      </c>
    </row>
    <row r="130" spans="1:65" s="12" customFormat="1" ht="25.9" customHeight="1">
      <c r="B130" s="135"/>
      <c r="D130" s="136" t="s">
        <v>74</v>
      </c>
      <c r="E130" s="137" t="s">
        <v>456</v>
      </c>
      <c r="F130" s="137" t="s">
        <v>94</v>
      </c>
      <c r="I130" s="138"/>
      <c r="J130" s="139">
        <f>BK130</f>
        <v>0</v>
      </c>
      <c r="L130" s="135"/>
      <c r="M130" s="140"/>
      <c r="N130" s="141"/>
      <c r="O130" s="141"/>
      <c r="P130" s="142">
        <f>SUM(P131:P177)</f>
        <v>0</v>
      </c>
      <c r="Q130" s="141"/>
      <c r="R130" s="142">
        <f>SUM(R131:R177)</f>
        <v>0</v>
      </c>
      <c r="S130" s="141"/>
      <c r="T130" s="143">
        <f>SUM(T131:T177)</f>
        <v>0</v>
      </c>
      <c r="AR130" s="136" t="s">
        <v>136</v>
      </c>
      <c r="AT130" s="144" t="s">
        <v>74</v>
      </c>
      <c r="AU130" s="144" t="s">
        <v>75</v>
      </c>
      <c r="AY130" s="136" t="s">
        <v>129</v>
      </c>
      <c r="BK130" s="145">
        <f>SUM(BK131:BK177)</f>
        <v>0</v>
      </c>
    </row>
    <row r="131" spans="1:65" s="2" customFormat="1" ht="37.9" customHeight="1">
      <c r="A131" s="31"/>
      <c r="B131" s="148"/>
      <c r="C131" s="149" t="s">
        <v>84</v>
      </c>
      <c r="D131" s="149" t="s">
        <v>132</v>
      </c>
      <c r="E131" s="150" t="s">
        <v>457</v>
      </c>
      <c r="F131" s="151" t="s">
        <v>458</v>
      </c>
      <c r="G131" s="152" t="s">
        <v>238</v>
      </c>
      <c r="H131" s="153">
        <v>383.71199999999999</v>
      </c>
      <c r="I131" s="154"/>
      <c r="J131" s="155">
        <f>ROUND(I131*H131,2)</f>
        <v>0</v>
      </c>
      <c r="K131" s="156"/>
      <c r="L131" s="32"/>
      <c r="M131" s="157" t="s">
        <v>1</v>
      </c>
      <c r="N131" s="158" t="s">
        <v>40</v>
      </c>
      <c r="O131" s="57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1" t="s">
        <v>459</v>
      </c>
      <c r="AT131" s="161" t="s">
        <v>132</v>
      </c>
      <c r="AU131" s="161" t="s">
        <v>82</v>
      </c>
      <c r="AY131" s="16" t="s">
        <v>129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6" t="s">
        <v>82</v>
      </c>
      <c r="BK131" s="162">
        <f>ROUND(I131*H131,2)</f>
        <v>0</v>
      </c>
      <c r="BL131" s="16" t="s">
        <v>459</v>
      </c>
      <c r="BM131" s="161" t="s">
        <v>460</v>
      </c>
    </row>
    <row r="132" spans="1:65" s="13" customFormat="1" ht="11.25">
      <c r="B132" s="163"/>
      <c r="D132" s="164" t="s">
        <v>138</v>
      </c>
      <c r="E132" s="165" t="s">
        <v>1</v>
      </c>
      <c r="F132" s="166" t="s">
        <v>461</v>
      </c>
      <c r="H132" s="167">
        <v>66.171000000000006</v>
      </c>
      <c r="I132" s="168"/>
      <c r="L132" s="163"/>
      <c r="M132" s="169"/>
      <c r="N132" s="170"/>
      <c r="O132" s="170"/>
      <c r="P132" s="170"/>
      <c r="Q132" s="170"/>
      <c r="R132" s="170"/>
      <c r="S132" s="170"/>
      <c r="T132" s="171"/>
      <c r="AT132" s="165" t="s">
        <v>138</v>
      </c>
      <c r="AU132" s="165" t="s">
        <v>82</v>
      </c>
      <c r="AV132" s="13" t="s">
        <v>84</v>
      </c>
      <c r="AW132" s="13" t="s">
        <v>31</v>
      </c>
      <c r="AX132" s="13" t="s">
        <v>75</v>
      </c>
      <c r="AY132" s="165" t="s">
        <v>129</v>
      </c>
    </row>
    <row r="133" spans="1:65" s="13" customFormat="1" ht="11.25">
      <c r="B133" s="163"/>
      <c r="D133" s="164" t="s">
        <v>138</v>
      </c>
      <c r="E133" s="165" t="s">
        <v>1</v>
      </c>
      <c r="F133" s="166" t="s">
        <v>462</v>
      </c>
      <c r="H133" s="167">
        <v>101.20099999999999</v>
      </c>
      <c r="I133" s="168"/>
      <c r="L133" s="163"/>
      <c r="M133" s="169"/>
      <c r="N133" s="170"/>
      <c r="O133" s="170"/>
      <c r="P133" s="170"/>
      <c r="Q133" s="170"/>
      <c r="R133" s="170"/>
      <c r="S133" s="170"/>
      <c r="T133" s="171"/>
      <c r="AT133" s="165" t="s">
        <v>138</v>
      </c>
      <c r="AU133" s="165" t="s">
        <v>82</v>
      </c>
      <c r="AV133" s="13" t="s">
        <v>84</v>
      </c>
      <c r="AW133" s="13" t="s">
        <v>31</v>
      </c>
      <c r="AX133" s="13" t="s">
        <v>75</v>
      </c>
      <c r="AY133" s="165" t="s">
        <v>129</v>
      </c>
    </row>
    <row r="134" spans="1:65" s="13" customFormat="1" ht="11.25">
      <c r="B134" s="163"/>
      <c r="D134" s="164" t="s">
        <v>138</v>
      </c>
      <c r="E134" s="165" t="s">
        <v>1</v>
      </c>
      <c r="F134" s="166" t="s">
        <v>463</v>
      </c>
      <c r="H134" s="167">
        <v>70.242999999999995</v>
      </c>
      <c r="I134" s="168"/>
      <c r="L134" s="163"/>
      <c r="M134" s="169"/>
      <c r="N134" s="170"/>
      <c r="O134" s="170"/>
      <c r="P134" s="170"/>
      <c r="Q134" s="170"/>
      <c r="R134" s="170"/>
      <c r="S134" s="170"/>
      <c r="T134" s="171"/>
      <c r="AT134" s="165" t="s">
        <v>138</v>
      </c>
      <c r="AU134" s="165" t="s">
        <v>82</v>
      </c>
      <c r="AV134" s="13" t="s">
        <v>84</v>
      </c>
      <c r="AW134" s="13" t="s">
        <v>31</v>
      </c>
      <c r="AX134" s="13" t="s">
        <v>75</v>
      </c>
      <c r="AY134" s="165" t="s">
        <v>129</v>
      </c>
    </row>
    <row r="135" spans="1:65" s="13" customFormat="1" ht="11.25">
      <c r="B135" s="163"/>
      <c r="D135" s="164" t="s">
        <v>138</v>
      </c>
      <c r="E135" s="165" t="s">
        <v>1</v>
      </c>
      <c r="F135" s="166" t="s">
        <v>464</v>
      </c>
      <c r="H135" s="167">
        <v>113.931</v>
      </c>
      <c r="I135" s="168"/>
      <c r="L135" s="163"/>
      <c r="M135" s="169"/>
      <c r="N135" s="170"/>
      <c r="O135" s="170"/>
      <c r="P135" s="170"/>
      <c r="Q135" s="170"/>
      <c r="R135" s="170"/>
      <c r="S135" s="170"/>
      <c r="T135" s="171"/>
      <c r="AT135" s="165" t="s">
        <v>138</v>
      </c>
      <c r="AU135" s="165" t="s">
        <v>82</v>
      </c>
      <c r="AV135" s="13" t="s">
        <v>84</v>
      </c>
      <c r="AW135" s="13" t="s">
        <v>31</v>
      </c>
      <c r="AX135" s="13" t="s">
        <v>75</v>
      </c>
      <c r="AY135" s="165" t="s">
        <v>129</v>
      </c>
    </row>
    <row r="136" spans="1:65" s="13" customFormat="1" ht="11.25">
      <c r="B136" s="163"/>
      <c r="D136" s="164" t="s">
        <v>138</v>
      </c>
      <c r="E136" s="165" t="s">
        <v>1</v>
      </c>
      <c r="F136" s="166" t="s">
        <v>465</v>
      </c>
      <c r="H136" s="167">
        <v>32.165999999999997</v>
      </c>
      <c r="I136" s="168"/>
      <c r="L136" s="163"/>
      <c r="M136" s="169"/>
      <c r="N136" s="170"/>
      <c r="O136" s="170"/>
      <c r="P136" s="170"/>
      <c r="Q136" s="170"/>
      <c r="R136" s="170"/>
      <c r="S136" s="170"/>
      <c r="T136" s="171"/>
      <c r="AT136" s="165" t="s">
        <v>138</v>
      </c>
      <c r="AU136" s="165" t="s">
        <v>82</v>
      </c>
      <c r="AV136" s="13" t="s">
        <v>84</v>
      </c>
      <c r="AW136" s="13" t="s">
        <v>31</v>
      </c>
      <c r="AX136" s="13" t="s">
        <v>75</v>
      </c>
      <c r="AY136" s="165" t="s">
        <v>129</v>
      </c>
    </row>
    <row r="137" spans="1:65" s="14" customFormat="1" ht="11.25">
      <c r="B137" s="172"/>
      <c r="D137" s="164" t="s">
        <v>138</v>
      </c>
      <c r="E137" s="173" t="s">
        <v>1</v>
      </c>
      <c r="F137" s="174" t="s">
        <v>141</v>
      </c>
      <c r="H137" s="175">
        <v>383.71199999999999</v>
      </c>
      <c r="I137" s="176"/>
      <c r="L137" s="172"/>
      <c r="M137" s="177"/>
      <c r="N137" s="178"/>
      <c r="O137" s="178"/>
      <c r="P137" s="178"/>
      <c r="Q137" s="178"/>
      <c r="R137" s="178"/>
      <c r="S137" s="178"/>
      <c r="T137" s="179"/>
      <c r="AT137" s="173" t="s">
        <v>138</v>
      </c>
      <c r="AU137" s="173" t="s">
        <v>82</v>
      </c>
      <c r="AV137" s="14" t="s">
        <v>136</v>
      </c>
      <c r="AW137" s="14" t="s">
        <v>31</v>
      </c>
      <c r="AX137" s="14" t="s">
        <v>82</v>
      </c>
      <c r="AY137" s="173" t="s">
        <v>129</v>
      </c>
    </row>
    <row r="138" spans="1:65" s="2" customFormat="1" ht="37.9" customHeight="1">
      <c r="A138" s="31"/>
      <c r="B138" s="148"/>
      <c r="C138" s="149" t="s">
        <v>147</v>
      </c>
      <c r="D138" s="149" t="s">
        <v>132</v>
      </c>
      <c r="E138" s="150" t="s">
        <v>466</v>
      </c>
      <c r="F138" s="151" t="s">
        <v>467</v>
      </c>
      <c r="G138" s="152" t="s">
        <v>238</v>
      </c>
      <c r="H138" s="153">
        <v>35.880000000000003</v>
      </c>
      <c r="I138" s="154"/>
      <c r="J138" s="155">
        <f>ROUND(I138*H138,2)</f>
        <v>0</v>
      </c>
      <c r="K138" s="156"/>
      <c r="L138" s="32"/>
      <c r="M138" s="157" t="s">
        <v>1</v>
      </c>
      <c r="N138" s="158" t="s">
        <v>40</v>
      </c>
      <c r="O138" s="57"/>
      <c r="P138" s="159">
        <f>O138*H138</f>
        <v>0</v>
      </c>
      <c r="Q138" s="159">
        <v>0</v>
      </c>
      <c r="R138" s="159">
        <f>Q138*H138</f>
        <v>0</v>
      </c>
      <c r="S138" s="159">
        <v>0</v>
      </c>
      <c r="T138" s="160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1" t="s">
        <v>459</v>
      </c>
      <c r="AT138" s="161" t="s">
        <v>132</v>
      </c>
      <c r="AU138" s="161" t="s">
        <v>82</v>
      </c>
      <c r="AY138" s="16" t="s">
        <v>129</v>
      </c>
      <c r="BE138" s="162">
        <f>IF(N138="základní",J138,0)</f>
        <v>0</v>
      </c>
      <c r="BF138" s="162">
        <f>IF(N138="snížená",J138,0)</f>
        <v>0</v>
      </c>
      <c r="BG138" s="162">
        <f>IF(N138="zákl. přenesená",J138,0)</f>
        <v>0</v>
      </c>
      <c r="BH138" s="162">
        <f>IF(N138="sníž. přenesená",J138,0)</f>
        <v>0</v>
      </c>
      <c r="BI138" s="162">
        <f>IF(N138="nulová",J138,0)</f>
        <v>0</v>
      </c>
      <c r="BJ138" s="16" t="s">
        <v>82</v>
      </c>
      <c r="BK138" s="162">
        <f>ROUND(I138*H138,2)</f>
        <v>0</v>
      </c>
      <c r="BL138" s="16" t="s">
        <v>459</v>
      </c>
      <c r="BM138" s="161" t="s">
        <v>468</v>
      </c>
    </row>
    <row r="139" spans="1:65" s="13" customFormat="1" ht="11.25">
      <c r="B139" s="163"/>
      <c r="D139" s="164" t="s">
        <v>138</v>
      </c>
      <c r="E139" s="165" t="s">
        <v>1</v>
      </c>
      <c r="F139" s="166" t="s">
        <v>469</v>
      </c>
      <c r="H139" s="167">
        <v>35.880000000000003</v>
      </c>
      <c r="I139" s="168"/>
      <c r="L139" s="163"/>
      <c r="M139" s="169"/>
      <c r="N139" s="170"/>
      <c r="O139" s="170"/>
      <c r="P139" s="170"/>
      <c r="Q139" s="170"/>
      <c r="R139" s="170"/>
      <c r="S139" s="170"/>
      <c r="T139" s="171"/>
      <c r="AT139" s="165" t="s">
        <v>138</v>
      </c>
      <c r="AU139" s="165" t="s">
        <v>82</v>
      </c>
      <c r="AV139" s="13" t="s">
        <v>84</v>
      </c>
      <c r="AW139" s="13" t="s">
        <v>31</v>
      </c>
      <c r="AX139" s="13" t="s">
        <v>75</v>
      </c>
      <c r="AY139" s="165" t="s">
        <v>129</v>
      </c>
    </row>
    <row r="140" spans="1:65" s="14" customFormat="1" ht="11.25">
      <c r="B140" s="172"/>
      <c r="D140" s="164" t="s">
        <v>138</v>
      </c>
      <c r="E140" s="173" t="s">
        <v>1</v>
      </c>
      <c r="F140" s="174" t="s">
        <v>141</v>
      </c>
      <c r="H140" s="175">
        <v>35.880000000000003</v>
      </c>
      <c r="I140" s="176"/>
      <c r="L140" s="172"/>
      <c r="M140" s="177"/>
      <c r="N140" s="178"/>
      <c r="O140" s="178"/>
      <c r="P140" s="178"/>
      <c r="Q140" s="178"/>
      <c r="R140" s="178"/>
      <c r="S140" s="178"/>
      <c r="T140" s="179"/>
      <c r="AT140" s="173" t="s">
        <v>138</v>
      </c>
      <c r="AU140" s="173" t="s">
        <v>82</v>
      </c>
      <c r="AV140" s="14" t="s">
        <v>136</v>
      </c>
      <c r="AW140" s="14" t="s">
        <v>31</v>
      </c>
      <c r="AX140" s="14" t="s">
        <v>82</v>
      </c>
      <c r="AY140" s="173" t="s">
        <v>129</v>
      </c>
    </row>
    <row r="141" spans="1:65" s="2" customFormat="1" ht="37.9" customHeight="1">
      <c r="A141" s="31"/>
      <c r="B141" s="148"/>
      <c r="C141" s="149" t="s">
        <v>136</v>
      </c>
      <c r="D141" s="149" t="s">
        <v>132</v>
      </c>
      <c r="E141" s="150" t="s">
        <v>470</v>
      </c>
      <c r="F141" s="151" t="s">
        <v>471</v>
      </c>
      <c r="G141" s="152" t="s">
        <v>238</v>
      </c>
      <c r="H141" s="153">
        <v>41.662999999999997</v>
      </c>
      <c r="I141" s="154"/>
      <c r="J141" s="155">
        <f>ROUND(I141*H141,2)</f>
        <v>0</v>
      </c>
      <c r="K141" s="156"/>
      <c r="L141" s="32"/>
      <c r="M141" s="157" t="s">
        <v>1</v>
      </c>
      <c r="N141" s="158" t="s">
        <v>40</v>
      </c>
      <c r="O141" s="57"/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61" t="s">
        <v>459</v>
      </c>
      <c r="AT141" s="161" t="s">
        <v>132</v>
      </c>
      <c r="AU141" s="161" t="s">
        <v>82</v>
      </c>
      <c r="AY141" s="16" t="s">
        <v>129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6" t="s">
        <v>82</v>
      </c>
      <c r="BK141" s="162">
        <f>ROUND(I141*H141,2)</f>
        <v>0</v>
      </c>
      <c r="BL141" s="16" t="s">
        <v>459</v>
      </c>
      <c r="BM141" s="161" t="s">
        <v>472</v>
      </c>
    </row>
    <row r="142" spans="1:65" s="13" customFormat="1" ht="11.25">
      <c r="B142" s="163"/>
      <c r="D142" s="164" t="s">
        <v>138</v>
      </c>
      <c r="E142" s="165" t="s">
        <v>1</v>
      </c>
      <c r="F142" s="166" t="s">
        <v>473</v>
      </c>
      <c r="H142" s="167">
        <v>5.5</v>
      </c>
      <c r="I142" s="168"/>
      <c r="L142" s="163"/>
      <c r="M142" s="169"/>
      <c r="N142" s="170"/>
      <c r="O142" s="170"/>
      <c r="P142" s="170"/>
      <c r="Q142" s="170"/>
      <c r="R142" s="170"/>
      <c r="S142" s="170"/>
      <c r="T142" s="171"/>
      <c r="AT142" s="165" t="s">
        <v>138</v>
      </c>
      <c r="AU142" s="165" t="s">
        <v>82</v>
      </c>
      <c r="AV142" s="13" t="s">
        <v>84</v>
      </c>
      <c r="AW142" s="13" t="s">
        <v>31</v>
      </c>
      <c r="AX142" s="13" t="s">
        <v>75</v>
      </c>
      <c r="AY142" s="165" t="s">
        <v>129</v>
      </c>
    </row>
    <row r="143" spans="1:65" s="13" customFormat="1" ht="11.25">
      <c r="B143" s="163"/>
      <c r="D143" s="164" t="s">
        <v>138</v>
      </c>
      <c r="E143" s="165" t="s">
        <v>1</v>
      </c>
      <c r="F143" s="166" t="s">
        <v>474</v>
      </c>
      <c r="H143" s="167">
        <v>36.162999999999997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138</v>
      </c>
      <c r="AU143" s="165" t="s">
        <v>82</v>
      </c>
      <c r="AV143" s="13" t="s">
        <v>84</v>
      </c>
      <c r="AW143" s="13" t="s">
        <v>31</v>
      </c>
      <c r="AX143" s="13" t="s">
        <v>75</v>
      </c>
      <c r="AY143" s="165" t="s">
        <v>129</v>
      </c>
    </row>
    <row r="144" spans="1:65" s="14" customFormat="1" ht="11.25">
      <c r="B144" s="172"/>
      <c r="D144" s="164" t="s">
        <v>138</v>
      </c>
      <c r="E144" s="173" t="s">
        <v>1</v>
      </c>
      <c r="F144" s="174" t="s">
        <v>141</v>
      </c>
      <c r="H144" s="175">
        <v>41.662999999999997</v>
      </c>
      <c r="I144" s="176"/>
      <c r="L144" s="172"/>
      <c r="M144" s="177"/>
      <c r="N144" s="178"/>
      <c r="O144" s="178"/>
      <c r="P144" s="178"/>
      <c r="Q144" s="178"/>
      <c r="R144" s="178"/>
      <c r="S144" s="178"/>
      <c r="T144" s="179"/>
      <c r="AT144" s="173" t="s">
        <v>138</v>
      </c>
      <c r="AU144" s="173" t="s">
        <v>82</v>
      </c>
      <c r="AV144" s="14" t="s">
        <v>136</v>
      </c>
      <c r="AW144" s="14" t="s">
        <v>31</v>
      </c>
      <c r="AX144" s="14" t="s">
        <v>82</v>
      </c>
      <c r="AY144" s="173" t="s">
        <v>129</v>
      </c>
    </row>
    <row r="145" spans="1:65" s="2" customFormat="1" ht="37.9" customHeight="1">
      <c r="A145" s="31"/>
      <c r="B145" s="148"/>
      <c r="C145" s="149" t="s">
        <v>130</v>
      </c>
      <c r="D145" s="149" t="s">
        <v>132</v>
      </c>
      <c r="E145" s="150" t="s">
        <v>475</v>
      </c>
      <c r="F145" s="151" t="s">
        <v>476</v>
      </c>
      <c r="G145" s="152" t="s">
        <v>238</v>
      </c>
      <c r="H145" s="153">
        <v>545.13300000000004</v>
      </c>
      <c r="I145" s="154"/>
      <c r="J145" s="155">
        <f>ROUND(I145*H145,2)</f>
        <v>0</v>
      </c>
      <c r="K145" s="156"/>
      <c r="L145" s="32"/>
      <c r="M145" s="157" t="s">
        <v>1</v>
      </c>
      <c r="N145" s="158" t="s">
        <v>40</v>
      </c>
      <c r="O145" s="57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1" t="s">
        <v>459</v>
      </c>
      <c r="AT145" s="161" t="s">
        <v>132</v>
      </c>
      <c r="AU145" s="161" t="s">
        <v>82</v>
      </c>
      <c r="AY145" s="16" t="s">
        <v>129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6" t="s">
        <v>82</v>
      </c>
      <c r="BK145" s="162">
        <f>ROUND(I145*H145,2)</f>
        <v>0</v>
      </c>
      <c r="BL145" s="16" t="s">
        <v>459</v>
      </c>
      <c r="BM145" s="161" t="s">
        <v>477</v>
      </c>
    </row>
    <row r="146" spans="1:65" s="13" customFormat="1" ht="11.25">
      <c r="B146" s="163"/>
      <c r="D146" s="164" t="s">
        <v>138</v>
      </c>
      <c r="E146" s="165" t="s">
        <v>1</v>
      </c>
      <c r="F146" s="166" t="s">
        <v>478</v>
      </c>
      <c r="H146" s="167">
        <v>175.761</v>
      </c>
      <c r="I146" s="168"/>
      <c r="L146" s="163"/>
      <c r="M146" s="169"/>
      <c r="N146" s="170"/>
      <c r="O146" s="170"/>
      <c r="P146" s="170"/>
      <c r="Q146" s="170"/>
      <c r="R146" s="170"/>
      <c r="S146" s="170"/>
      <c r="T146" s="171"/>
      <c r="AT146" s="165" t="s">
        <v>138</v>
      </c>
      <c r="AU146" s="165" t="s">
        <v>82</v>
      </c>
      <c r="AV146" s="13" t="s">
        <v>84</v>
      </c>
      <c r="AW146" s="13" t="s">
        <v>31</v>
      </c>
      <c r="AX146" s="13" t="s">
        <v>75</v>
      </c>
      <c r="AY146" s="165" t="s">
        <v>129</v>
      </c>
    </row>
    <row r="147" spans="1:65" s="13" customFormat="1" ht="11.25">
      <c r="B147" s="163"/>
      <c r="D147" s="164" t="s">
        <v>138</v>
      </c>
      <c r="E147" s="165" t="s">
        <v>1</v>
      </c>
      <c r="F147" s="166" t="s">
        <v>479</v>
      </c>
      <c r="H147" s="167">
        <v>369.37200000000001</v>
      </c>
      <c r="I147" s="168"/>
      <c r="L147" s="163"/>
      <c r="M147" s="169"/>
      <c r="N147" s="170"/>
      <c r="O147" s="170"/>
      <c r="P147" s="170"/>
      <c r="Q147" s="170"/>
      <c r="R147" s="170"/>
      <c r="S147" s="170"/>
      <c r="T147" s="171"/>
      <c r="AT147" s="165" t="s">
        <v>138</v>
      </c>
      <c r="AU147" s="165" t="s">
        <v>82</v>
      </c>
      <c r="AV147" s="13" t="s">
        <v>84</v>
      </c>
      <c r="AW147" s="13" t="s">
        <v>31</v>
      </c>
      <c r="AX147" s="13" t="s">
        <v>75</v>
      </c>
      <c r="AY147" s="165" t="s">
        <v>129</v>
      </c>
    </row>
    <row r="148" spans="1:65" s="14" customFormat="1" ht="11.25">
      <c r="B148" s="172"/>
      <c r="D148" s="164" t="s">
        <v>138</v>
      </c>
      <c r="E148" s="173" t="s">
        <v>1</v>
      </c>
      <c r="F148" s="174" t="s">
        <v>141</v>
      </c>
      <c r="H148" s="175">
        <v>545.13300000000004</v>
      </c>
      <c r="I148" s="176"/>
      <c r="L148" s="172"/>
      <c r="M148" s="177"/>
      <c r="N148" s="178"/>
      <c r="O148" s="178"/>
      <c r="P148" s="178"/>
      <c r="Q148" s="178"/>
      <c r="R148" s="178"/>
      <c r="S148" s="178"/>
      <c r="T148" s="179"/>
      <c r="AT148" s="173" t="s">
        <v>138</v>
      </c>
      <c r="AU148" s="173" t="s">
        <v>82</v>
      </c>
      <c r="AV148" s="14" t="s">
        <v>136</v>
      </c>
      <c r="AW148" s="14" t="s">
        <v>31</v>
      </c>
      <c r="AX148" s="14" t="s">
        <v>82</v>
      </c>
      <c r="AY148" s="173" t="s">
        <v>129</v>
      </c>
    </row>
    <row r="149" spans="1:65" s="2" customFormat="1" ht="37.9" customHeight="1">
      <c r="A149" s="31"/>
      <c r="B149" s="148"/>
      <c r="C149" s="149" t="s">
        <v>165</v>
      </c>
      <c r="D149" s="149" t="s">
        <v>132</v>
      </c>
      <c r="E149" s="150" t="s">
        <v>480</v>
      </c>
      <c r="F149" s="151" t="s">
        <v>481</v>
      </c>
      <c r="G149" s="152" t="s">
        <v>238</v>
      </c>
      <c r="H149" s="153">
        <v>32.709000000000003</v>
      </c>
      <c r="I149" s="154"/>
      <c r="J149" s="155">
        <f>ROUND(I149*H149,2)</f>
        <v>0</v>
      </c>
      <c r="K149" s="156"/>
      <c r="L149" s="32"/>
      <c r="M149" s="157" t="s">
        <v>1</v>
      </c>
      <c r="N149" s="158" t="s">
        <v>40</v>
      </c>
      <c r="O149" s="57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61" t="s">
        <v>459</v>
      </c>
      <c r="AT149" s="161" t="s">
        <v>132</v>
      </c>
      <c r="AU149" s="161" t="s">
        <v>82</v>
      </c>
      <c r="AY149" s="16" t="s">
        <v>129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6" t="s">
        <v>82</v>
      </c>
      <c r="BK149" s="162">
        <f>ROUND(I149*H149,2)</f>
        <v>0</v>
      </c>
      <c r="BL149" s="16" t="s">
        <v>459</v>
      </c>
      <c r="BM149" s="161" t="s">
        <v>482</v>
      </c>
    </row>
    <row r="150" spans="1:65" s="13" customFormat="1" ht="11.25">
      <c r="B150" s="163"/>
      <c r="D150" s="164" t="s">
        <v>138</v>
      </c>
      <c r="E150" s="165" t="s">
        <v>1</v>
      </c>
      <c r="F150" s="166" t="s">
        <v>483</v>
      </c>
      <c r="H150" s="167">
        <v>12.006</v>
      </c>
      <c r="I150" s="168"/>
      <c r="L150" s="163"/>
      <c r="M150" s="169"/>
      <c r="N150" s="170"/>
      <c r="O150" s="170"/>
      <c r="P150" s="170"/>
      <c r="Q150" s="170"/>
      <c r="R150" s="170"/>
      <c r="S150" s="170"/>
      <c r="T150" s="171"/>
      <c r="AT150" s="165" t="s">
        <v>138</v>
      </c>
      <c r="AU150" s="165" t="s">
        <v>82</v>
      </c>
      <c r="AV150" s="13" t="s">
        <v>84</v>
      </c>
      <c r="AW150" s="13" t="s">
        <v>31</v>
      </c>
      <c r="AX150" s="13" t="s">
        <v>75</v>
      </c>
      <c r="AY150" s="165" t="s">
        <v>129</v>
      </c>
    </row>
    <row r="151" spans="1:65" s="13" customFormat="1" ht="11.25">
      <c r="B151" s="163"/>
      <c r="D151" s="164" t="s">
        <v>138</v>
      </c>
      <c r="E151" s="165" t="s">
        <v>1</v>
      </c>
      <c r="F151" s="166" t="s">
        <v>484</v>
      </c>
      <c r="H151" s="167">
        <v>0.29399999999999998</v>
      </c>
      <c r="I151" s="168"/>
      <c r="L151" s="163"/>
      <c r="M151" s="169"/>
      <c r="N151" s="170"/>
      <c r="O151" s="170"/>
      <c r="P151" s="170"/>
      <c r="Q151" s="170"/>
      <c r="R151" s="170"/>
      <c r="S151" s="170"/>
      <c r="T151" s="171"/>
      <c r="AT151" s="165" t="s">
        <v>138</v>
      </c>
      <c r="AU151" s="165" t="s">
        <v>82</v>
      </c>
      <c r="AV151" s="13" t="s">
        <v>84</v>
      </c>
      <c r="AW151" s="13" t="s">
        <v>31</v>
      </c>
      <c r="AX151" s="13" t="s">
        <v>75</v>
      </c>
      <c r="AY151" s="165" t="s">
        <v>129</v>
      </c>
    </row>
    <row r="152" spans="1:65" s="13" customFormat="1" ht="11.25">
      <c r="B152" s="163"/>
      <c r="D152" s="164" t="s">
        <v>138</v>
      </c>
      <c r="E152" s="165" t="s">
        <v>1</v>
      </c>
      <c r="F152" s="166" t="s">
        <v>485</v>
      </c>
      <c r="H152" s="167">
        <v>20.277000000000001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138</v>
      </c>
      <c r="AU152" s="165" t="s">
        <v>82</v>
      </c>
      <c r="AV152" s="13" t="s">
        <v>84</v>
      </c>
      <c r="AW152" s="13" t="s">
        <v>31</v>
      </c>
      <c r="AX152" s="13" t="s">
        <v>75</v>
      </c>
      <c r="AY152" s="165" t="s">
        <v>129</v>
      </c>
    </row>
    <row r="153" spans="1:65" s="13" customFormat="1" ht="11.25">
      <c r="B153" s="163"/>
      <c r="D153" s="164" t="s">
        <v>138</v>
      </c>
      <c r="E153" s="165" t="s">
        <v>1</v>
      </c>
      <c r="F153" s="166" t="s">
        <v>486</v>
      </c>
      <c r="H153" s="167">
        <v>1.2E-2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138</v>
      </c>
      <c r="AU153" s="165" t="s">
        <v>82</v>
      </c>
      <c r="AV153" s="13" t="s">
        <v>84</v>
      </c>
      <c r="AW153" s="13" t="s">
        <v>31</v>
      </c>
      <c r="AX153" s="13" t="s">
        <v>75</v>
      </c>
      <c r="AY153" s="165" t="s">
        <v>129</v>
      </c>
    </row>
    <row r="154" spans="1:65" s="13" customFormat="1" ht="11.25">
      <c r="B154" s="163"/>
      <c r="D154" s="164" t="s">
        <v>138</v>
      </c>
      <c r="E154" s="165" t="s">
        <v>1</v>
      </c>
      <c r="F154" s="166" t="s">
        <v>487</v>
      </c>
      <c r="H154" s="167">
        <v>0.12</v>
      </c>
      <c r="I154" s="168"/>
      <c r="L154" s="163"/>
      <c r="M154" s="169"/>
      <c r="N154" s="170"/>
      <c r="O154" s="170"/>
      <c r="P154" s="170"/>
      <c r="Q154" s="170"/>
      <c r="R154" s="170"/>
      <c r="S154" s="170"/>
      <c r="T154" s="171"/>
      <c r="AT154" s="165" t="s">
        <v>138</v>
      </c>
      <c r="AU154" s="165" t="s">
        <v>82</v>
      </c>
      <c r="AV154" s="13" t="s">
        <v>84</v>
      </c>
      <c r="AW154" s="13" t="s">
        <v>31</v>
      </c>
      <c r="AX154" s="13" t="s">
        <v>75</v>
      </c>
      <c r="AY154" s="165" t="s">
        <v>129</v>
      </c>
    </row>
    <row r="155" spans="1:65" s="14" customFormat="1" ht="11.25">
      <c r="B155" s="172"/>
      <c r="D155" s="164" t="s">
        <v>138</v>
      </c>
      <c r="E155" s="173" t="s">
        <v>1</v>
      </c>
      <c r="F155" s="174" t="s">
        <v>141</v>
      </c>
      <c r="H155" s="175">
        <v>32.709000000000003</v>
      </c>
      <c r="I155" s="176"/>
      <c r="L155" s="172"/>
      <c r="M155" s="177"/>
      <c r="N155" s="178"/>
      <c r="O155" s="178"/>
      <c r="P155" s="178"/>
      <c r="Q155" s="178"/>
      <c r="R155" s="178"/>
      <c r="S155" s="178"/>
      <c r="T155" s="179"/>
      <c r="AT155" s="173" t="s">
        <v>138</v>
      </c>
      <c r="AU155" s="173" t="s">
        <v>82</v>
      </c>
      <c r="AV155" s="14" t="s">
        <v>136</v>
      </c>
      <c r="AW155" s="14" t="s">
        <v>31</v>
      </c>
      <c r="AX155" s="14" t="s">
        <v>82</v>
      </c>
      <c r="AY155" s="173" t="s">
        <v>129</v>
      </c>
    </row>
    <row r="156" spans="1:65" s="2" customFormat="1" ht="37.9" customHeight="1">
      <c r="A156" s="31"/>
      <c r="B156" s="148"/>
      <c r="C156" s="149" t="s">
        <v>172</v>
      </c>
      <c r="D156" s="149" t="s">
        <v>132</v>
      </c>
      <c r="E156" s="150" t="s">
        <v>488</v>
      </c>
      <c r="F156" s="151" t="s">
        <v>489</v>
      </c>
      <c r="G156" s="152" t="s">
        <v>135</v>
      </c>
      <c r="H156" s="153">
        <v>5</v>
      </c>
      <c r="I156" s="154"/>
      <c r="J156" s="155">
        <f>ROUND(I156*H156,2)</f>
        <v>0</v>
      </c>
      <c r="K156" s="156"/>
      <c r="L156" s="32"/>
      <c r="M156" s="157" t="s">
        <v>1</v>
      </c>
      <c r="N156" s="158" t="s">
        <v>40</v>
      </c>
      <c r="O156" s="57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61" t="s">
        <v>459</v>
      </c>
      <c r="AT156" s="161" t="s">
        <v>132</v>
      </c>
      <c r="AU156" s="161" t="s">
        <v>82</v>
      </c>
      <c r="AY156" s="16" t="s">
        <v>129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6" t="s">
        <v>82</v>
      </c>
      <c r="BK156" s="162">
        <f>ROUND(I156*H156,2)</f>
        <v>0</v>
      </c>
      <c r="BL156" s="16" t="s">
        <v>459</v>
      </c>
      <c r="BM156" s="161" t="s">
        <v>490</v>
      </c>
    </row>
    <row r="157" spans="1:65" s="2" customFormat="1" ht="44.25" customHeight="1">
      <c r="A157" s="31"/>
      <c r="B157" s="148"/>
      <c r="C157" s="149" t="s">
        <v>179</v>
      </c>
      <c r="D157" s="149" t="s">
        <v>132</v>
      </c>
      <c r="E157" s="150" t="s">
        <v>491</v>
      </c>
      <c r="F157" s="151" t="s">
        <v>492</v>
      </c>
      <c r="G157" s="152" t="s">
        <v>135</v>
      </c>
      <c r="H157" s="153">
        <v>2</v>
      </c>
      <c r="I157" s="154"/>
      <c r="J157" s="155">
        <f>ROUND(I157*H157,2)</f>
        <v>0</v>
      </c>
      <c r="K157" s="156"/>
      <c r="L157" s="32"/>
      <c r="M157" s="157" t="s">
        <v>1</v>
      </c>
      <c r="N157" s="158" t="s">
        <v>40</v>
      </c>
      <c r="O157" s="57"/>
      <c r="P157" s="159">
        <f>O157*H157</f>
        <v>0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61" t="s">
        <v>459</v>
      </c>
      <c r="AT157" s="161" t="s">
        <v>132</v>
      </c>
      <c r="AU157" s="161" t="s">
        <v>82</v>
      </c>
      <c r="AY157" s="16" t="s">
        <v>129</v>
      </c>
      <c r="BE157" s="162">
        <f>IF(N157="základní",J157,0)</f>
        <v>0</v>
      </c>
      <c r="BF157" s="162">
        <f>IF(N157="snížená",J157,0)</f>
        <v>0</v>
      </c>
      <c r="BG157" s="162">
        <f>IF(N157="zákl. přenesená",J157,0)</f>
        <v>0</v>
      </c>
      <c r="BH157" s="162">
        <f>IF(N157="sníž. přenesená",J157,0)</f>
        <v>0</v>
      </c>
      <c r="BI157" s="162">
        <f>IF(N157="nulová",J157,0)</f>
        <v>0</v>
      </c>
      <c r="BJ157" s="16" t="s">
        <v>82</v>
      </c>
      <c r="BK157" s="162">
        <f>ROUND(I157*H157,2)</f>
        <v>0</v>
      </c>
      <c r="BL157" s="16" t="s">
        <v>459</v>
      </c>
      <c r="BM157" s="161" t="s">
        <v>493</v>
      </c>
    </row>
    <row r="158" spans="1:65" s="2" customFormat="1" ht="37.9" customHeight="1">
      <c r="A158" s="31"/>
      <c r="B158" s="148"/>
      <c r="C158" s="149" t="s">
        <v>186</v>
      </c>
      <c r="D158" s="149" t="s">
        <v>132</v>
      </c>
      <c r="E158" s="150" t="s">
        <v>494</v>
      </c>
      <c r="F158" s="151" t="s">
        <v>495</v>
      </c>
      <c r="G158" s="152" t="s">
        <v>238</v>
      </c>
      <c r="H158" s="153">
        <v>351.54599999999999</v>
      </c>
      <c r="I158" s="154"/>
      <c r="J158" s="155">
        <f>ROUND(I158*H158,2)</f>
        <v>0</v>
      </c>
      <c r="K158" s="156"/>
      <c r="L158" s="32"/>
      <c r="M158" s="157" t="s">
        <v>1</v>
      </c>
      <c r="N158" s="158" t="s">
        <v>40</v>
      </c>
      <c r="O158" s="57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61" t="s">
        <v>459</v>
      </c>
      <c r="AT158" s="161" t="s">
        <v>132</v>
      </c>
      <c r="AU158" s="161" t="s">
        <v>82</v>
      </c>
      <c r="AY158" s="16" t="s">
        <v>129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6" t="s">
        <v>82</v>
      </c>
      <c r="BK158" s="162">
        <f>ROUND(I158*H158,2)</f>
        <v>0</v>
      </c>
      <c r="BL158" s="16" t="s">
        <v>459</v>
      </c>
      <c r="BM158" s="161" t="s">
        <v>496</v>
      </c>
    </row>
    <row r="159" spans="1:65" s="13" customFormat="1" ht="11.25">
      <c r="B159" s="163"/>
      <c r="D159" s="164" t="s">
        <v>138</v>
      </c>
      <c r="E159" s="165" t="s">
        <v>1</v>
      </c>
      <c r="F159" s="166" t="s">
        <v>497</v>
      </c>
      <c r="H159" s="167">
        <v>351.54599999999999</v>
      </c>
      <c r="I159" s="168"/>
      <c r="L159" s="163"/>
      <c r="M159" s="169"/>
      <c r="N159" s="170"/>
      <c r="O159" s="170"/>
      <c r="P159" s="170"/>
      <c r="Q159" s="170"/>
      <c r="R159" s="170"/>
      <c r="S159" s="170"/>
      <c r="T159" s="171"/>
      <c r="AT159" s="165" t="s">
        <v>138</v>
      </c>
      <c r="AU159" s="165" t="s">
        <v>82</v>
      </c>
      <c r="AV159" s="13" t="s">
        <v>84</v>
      </c>
      <c r="AW159" s="13" t="s">
        <v>31</v>
      </c>
      <c r="AX159" s="13" t="s">
        <v>75</v>
      </c>
      <c r="AY159" s="165" t="s">
        <v>129</v>
      </c>
    </row>
    <row r="160" spans="1:65" s="14" customFormat="1" ht="11.25">
      <c r="B160" s="172"/>
      <c r="D160" s="164" t="s">
        <v>138</v>
      </c>
      <c r="E160" s="173" t="s">
        <v>1</v>
      </c>
      <c r="F160" s="174" t="s">
        <v>141</v>
      </c>
      <c r="H160" s="175">
        <v>351.54599999999999</v>
      </c>
      <c r="I160" s="176"/>
      <c r="L160" s="172"/>
      <c r="M160" s="177"/>
      <c r="N160" s="178"/>
      <c r="O160" s="178"/>
      <c r="P160" s="178"/>
      <c r="Q160" s="178"/>
      <c r="R160" s="178"/>
      <c r="S160" s="178"/>
      <c r="T160" s="179"/>
      <c r="AT160" s="173" t="s">
        <v>138</v>
      </c>
      <c r="AU160" s="173" t="s">
        <v>82</v>
      </c>
      <c r="AV160" s="14" t="s">
        <v>136</v>
      </c>
      <c r="AW160" s="14" t="s">
        <v>31</v>
      </c>
      <c r="AX160" s="14" t="s">
        <v>82</v>
      </c>
      <c r="AY160" s="173" t="s">
        <v>129</v>
      </c>
    </row>
    <row r="161" spans="1:65" s="2" customFormat="1" ht="37.9" customHeight="1">
      <c r="A161" s="31"/>
      <c r="B161" s="148"/>
      <c r="C161" s="149" t="s">
        <v>191</v>
      </c>
      <c r="D161" s="149" t="s">
        <v>132</v>
      </c>
      <c r="E161" s="150" t="s">
        <v>498</v>
      </c>
      <c r="F161" s="151" t="s">
        <v>499</v>
      </c>
      <c r="G161" s="152" t="s">
        <v>238</v>
      </c>
      <c r="H161" s="153">
        <v>3.7999999999999999E-2</v>
      </c>
      <c r="I161" s="154"/>
      <c r="J161" s="155">
        <f>ROUND(I161*H161,2)</f>
        <v>0</v>
      </c>
      <c r="K161" s="156"/>
      <c r="L161" s="32"/>
      <c r="M161" s="157" t="s">
        <v>1</v>
      </c>
      <c r="N161" s="158" t="s">
        <v>40</v>
      </c>
      <c r="O161" s="57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61" t="s">
        <v>459</v>
      </c>
      <c r="AT161" s="161" t="s">
        <v>132</v>
      </c>
      <c r="AU161" s="161" t="s">
        <v>82</v>
      </c>
      <c r="AY161" s="16" t="s">
        <v>129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6" t="s">
        <v>82</v>
      </c>
      <c r="BK161" s="162">
        <f>ROUND(I161*H161,2)</f>
        <v>0</v>
      </c>
      <c r="BL161" s="16" t="s">
        <v>459</v>
      </c>
      <c r="BM161" s="161" t="s">
        <v>500</v>
      </c>
    </row>
    <row r="162" spans="1:65" s="13" customFormat="1" ht="11.25">
      <c r="B162" s="163"/>
      <c r="D162" s="164" t="s">
        <v>138</v>
      </c>
      <c r="E162" s="165" t="s">
        <v>1</v>
      </c>
      <c r="F162" s="166" t="s">
        <v>501</v>
      </c>
      <c r="H162" s="167">
        <v>3.7999999999999999E-2</v>
      </c>
      <c r="I162" s="168"/>
      <c r="L162" s="163"/>
      <c r="M162" s="169"/>
      <c r="N162" s="170"/>
      <c r="O162" s="170"/>
      <c r="P162" s="170"/>
      <c r="Q162" s="170"/>
      <c r="R162" s="170"/>
      <c r="S162" s="170"/>
      <c r="T162" s="171"/>
      <c r="AT162" s="165" t="s">
        <v>138</v>
      </c>
      <c r="AU162" s="165" t="s">
        <v>82</v>
      </c>
      <c r="AV162" s="13" t="s">
        <v>84</v>
      </c>
      <c r="AW162" s="13" t="s">
        <v>31</v>
      </c>
      <c r="AX162" s="13" t="s">
        <v>75</v>
      </c>
      <c r="AY162" s="165" t="s">
        <v>129</v>
      </c>
    </row>
    <row r="163" spans="1:65" s="14" customFormat="1" ht="11.25">
      <c r="B163" s="172"/>
      <c r="D163" s="164" t="s">
        <v>138</v>
      </c>
      <c r="E163" s="173" t="s">
        <v>1</v>
      </c>
      <c r="F163" s="174" t="s">
        <v>141</v>
      </c>
      <c r="H163" s="175">
        <v>3.7999999999999999E-2</v>
      </c>
      <c r="I163" s="176"/>
      <c r="L163" s="172"/>
      <c r="M163" s="177"/>
      <c r="N163" s="178"/>
      <c r="O163" s="178"/>
      <c r="P163" s="178"/>
      <c r="Q163" s="178"/>
      <c r="R163" s="178"/>
      <c r="S163" s="178"/>
      <c r="T163" s="179"/>
      <c r="AT163" s="173" t="s">
        <v>138</v>
      </c>
      <c r="AU163" s="173" t="s">
        <v>82</v>
      </c>
      <c r="AV163" s="14" t="s">
        <v>136</v>
      </c>
      <c r="AW163" s="14" t="s">
        <v>31</v>
      </c>
      <c r="AX163" s="14" t="s">
        <v>82</v>
      </c>
      <c r="AY163" s="173" t="s">
        <v>129</v>
      </c>
    </row>
    <row r="164" spans="1:65" s="2" customFormat="1" ht="37.9" customHeight="1">
      <c r="A164" s="31"/>
      <c r="B164" s="148"/>
      <c r="C164" s="149" t="s">
        <v>197</v>
      </c>
      <c r="D164" s="149" t="s">
        <v>132</v>
      </c>
      <c r="E164" s="150" t="s">
        <v>502</v>
      </c>
      <c r="F164" s="151" t="s">
        <v>503</v>
      </c>
      <c r="G164" s="152" t="s">
        <v>238</v>
      </c>
      <c r="H164" s="153">
        <v>3.7999999999999999E-2</v>
      </c>
      <c r="I164" s="154"/>
      <c r="J164" s="155">
        <f>ROUND(I164*H164,2)</f>
        <v>0</v>
      </c>
      <c r="K164" s="156"/>
      <c r="L164" s="32"/>
      <c r="M164" s="157" t="s">
        <v>1</v>
      </c>
      <c r="N164" s="158" t="s">
        <v>40</v>
      </c>
      <c r="O164" s="57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61" t="s">
        <v>459</v>
      </c>
      <c r="AT164" s="161" t="s">
        <v>132</v>
      </c>
      <c r="AU164" s="161" t="s">
        <v>82</v>
      </c>
      <c r="AY164" s="16" t="s">
        <v>129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6" t="s">
        <v>82</v>
      </c>
      <c r="BK164" s="162">
        <f>ROUND(I164*H164,2)</f>
        <v>0</v>
      </c>
      <c r="BL164" s="16" t="s">
        <v>459</v>
      </c>
      <c r="BM164" s="161" t="s">
        <v>504</v>
      </c>
    </row>
    <row r="165" spans="1:65" s="13" customFormat="1" ht="11.25">
      <c r="B165" s="163"/>
      <c r="D165" s="164" t="s">
        <v>138</v>
      </c>
      <c r="E165" s="165" t="s">
        <v>1</v>
      </c>
      <c r="F165" s="166" t="s">
        <v>505</v>
      </c>
      <c r="H165" s="167">
        <v>3.7999999999999999E-2</v>
      </c>
      <c r="I165" s="168"/>
      <c r="L165" s="163"/>
      <c r="M165" s="169"/>
      <c r="N165" s="170"/>
      <c r="O165" s="170"/>
      <c r="P165" s="170"/>
      <c r="Q165" s="170"/>
      <c r="R165" s="170"/>
      <c r="S165" s="170"/>
      <c r="T165" s="171"/>
      <c r="AT165" s="165" t="s">
        <v>138</v>
      </c>
      <c r="AU165" s="165" t="s">
        <v>82</v>
      </c>
      <c r="AV165" s="13" t="s">
        <v>84</v>
      </c>
      <c r="AW165" s="13" t="s">
        <v>31</v>
      </c>
      <c r="AX165" s="13" t="s">
        <v>75</v>
      </c>
      <c r="AY165" s="165" t="s">
        <v>129</v>
      </c>
    </row>
    <row r="166" spans="1:65" s="14" customFormat="1" ht="11.25">
      <c r="B166" s="172"/>
      <c r="D166" s="164" t="s">
        <v>138</v>
      </c>
      <c r="E166" s="173" t="s">
        <v>1</v>
      </c>
      <c r="F166" s="174" t="s">
        <v>141</v>
      </c>
      <c r="H166" s="175">
        <v>3.7999999999999999E-2</v>
      </c>
      <c r="I166" s="176"/>
      <c r="L166" s="172"/>
      <c r="M166" s="177"/>
      <c r="N166" s="178"/>
      <c r="O166" s="178"/>
      <c r="P166" s="178"/>
      <c r="Q166" s="178"/>
      <c r="R166" s="178"/>
      <c r="S166" s="178"/>
      <c r="T166" s="179"/>
      <c r="AT166" s="173" t="s">
        <v>138</v>
      </c>
      <c r="AU166" s="173" t="s">
        <v>82</v>
      </c>
      <c r="AV166" s="14" t="s">
        <v>136</v>
      </c>
      <c r="AW166" s="14" t="s">
        <v>31</v>
      </c>
      <c r="AX166" s="14" t="s">
        <v>82</v>
      </c>
      <c r="AY166" s="173" t="s">
        <v>129</v>
      </c>
    </row>
    <row r="167" spans="1:65" s="2" customFormat="1" ht="37.9" customHeight="1">
      <c r="A167" s="31"/>
      <c r="B167" s="148"/>
      <c r="C167" s="149" t="s">
        <v>203</v>
      </c>
      <c r="D167" s="149" t="s">
        <v>132</v>
      </c>
      <c r="E167" s="150" t="s">
        <v>506</v>
      </c>
      <c r="F167" s="151" t="s">
        <v>507</v>
      </c>
      <c r="G167" s="152" t="s">
        <v>238</v>
      </c>
      <c r="H167" s="153">
        <v>35.880000000000003</v>
      </c>
      <c r="I167" s="154"/>
      <c r="J167" s="155">
        <f>ROUND(I167*H167,2)</f>
        <v>0</v>
      </c>
      <c r="K167" s="156"/>
      <c r="L167" s="32"/>
      <c r="M167" s="157" t="s">
        <v>1</v>
      </c>
      <c r="N167" s="158" t="s">
        <v>40</v>
      </c>
      <c r="O167" s="57"/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61" t="s">
        <v>459</v>
      </c>
      <c r="AT167" s="161" t="s">
        <v>132</v>
      </c>
      <c r="AU167" s="161" t="s">
        <v>82</v>
      </c>
      <c r="AY167" s="16" t="s">
        <v>129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6" t="s">
        <v>82</v>
      </c>
      <c r="BK167" s="162">
        <f>ROUND(I167*H167,2)</f>
        <v>0</v>
      </c>
      <c r="BL167" s="16" t="s">
        <v>459</v>
      </c>
      <c r="BM167" s="161" t="s">
        <v>508</v>
      </c>
    </row>
    <row r="168" spans="1:65" s="13" customFormat="1" ht="11.25">
      <c r="B168" s="163"/>
      <c r="D168" s="164" t="s">
        <v>138</v>
      </c>
      <c r="E168" s="165" t="s">
        <v>1</v>
      </c>
      <c r="F168" s="166" t="s">
        <v>509</v>
      </c>
      <c r="H168" s="167">
        <v>7.1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138</v>
      </c>
      <c r="AU168" s="165" t="s">
        <v>82</v>
      </c>
      <c r="AV168" s="13" t="s">
        <v>84</v>
      </c>
      <c r="AW168" s="13" t="s">
        <v>31</v>
      </c>
      <c r="AX168" s="13" t="s">
        <v>75</v>
      </c>
      <c r="AY168" s="165" t="s">
        <v>129</v>
      </c>
    </row>
    <row r="169" spans="1:65" s="13" customFormat="1" ht="11.25">
      <c r="B169" s="163"/>
      <c r="D169" s="164" t="s">
        <v>138</v>
      </c>
      <c r="E169" s="165" t="s">
        <v>1</v>
      </c>
      <c r="F169" s="166" t="s">
        <v>510</v>
      </c>
      <c r="H169" s="167">
        <v>5.85</v>
      </c>
      <c r="I169" s="168"/>
      <c r="L169" s="163"/>
      <c r="M169" s="169"/>
      <c r="N169" s="170"/>
      <c r="O169" s="170"/>
      <c r="P169" s="170"/>
      <c r="Q169" s="170"/>
      <c r="R169" s="170"/>
      <c r="S169" s="170"/>
      <c r="T169" s="171"/>
      <c r="AT169" s="165" t="s">
        <v>138</v>
      </c>
      <c r="AU169" s="165" t="s">
        <v>82</v>
      </c>
      <c r="AV169" s="13" t="s">
        <v>84</v>
      </c>
      <c r="AW169" s="13" t="s">
        <v>31</v>
      </c>
      <c r="AX169" s="13" t="s">
        <v>75</v>
      </c>
      <c r="AY169" s="165" t="s">
        <v>129</v>
      </c>
    </row>
    <row r="170" spans="1:65" s="13" customFormat="1" ht="11.25">
      <c r="B170" s="163"/>
      <c r="D170" s="164" t="s">
        <v>138</v>
      </c>
      <c r="E170" s="165" t="s">
        <v>1</v>
      </c>
      <c r="F170" s="166" t="s">
        <v>511</v>
      </c>
      <c r="H170" s="167">
        <v>5.24</v>
      </c>
      <c r="I170" s="168"/>
      <c r="L170" s="163"/>
      <c r="M170" s="169"/>
      <c r="N170" s="170"/>
      <c r="O170" s="170"/>
      <c r="P170" s="170"/>
      <c r="Q170" s="170"/>
      <c r="R170" s="170"/>
      <c r="S170" s="170"/>
      <c r="T170" s="171"/>
      <c r="AT170" s="165" t="s">
        <v>138</v>
      </c>
      <c r="AU170" s="165" t="s">
        <v>82</v>
      </c>
      <c r="AV170" s="13" t="s">
        <v>84</v>
      </c>
      <c r="AW170" s="13" t="s">
        <v>31</v>
      </c>
      <c r="AX170" s="13" t="s">
        <v>75</v>
      </c>
      <c r="AY170" s="165" t="s">
        <v>129</v>
      </c>
    </row>
    <row r="171" spans="1:65" s="13" customFormat="1" ht="11.25">
      <c r="B171" s="163"/>
      <c r="D171" s="164" t="s">
        <v>138</v>
      </c>
      <c r="E171" s="165" t="s">
        <v>1</v>
      </c>
      <c r="F171" s="166" t="s">
        <v>512</v>
      </c>
      <c r="H171" s="167">
        <v>1.65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138</v>
      </c>
      <c r="AU171" s="165" t="s">
        <v>82</v>
      </c>
      <c r="AV171" s="13" t="s">
        <v>84</v>
      </c>
      <c r="AW171" s="13" t="s">
        <v>31</v>
      </c>
      <c r="AX171" s="13" t="s">
        <v>75</v>
      </c>
      <c r="AY171" s="165" t="s">
        <v>129</v>
      </c>
    </row>
    <row r="172" spans="1:65" s="13" customFormat="1" ht="11.25">
      <c r="B172" s="163"/>
      <c r="D172" s="164" t="s">
        <v>138</v>
      </c>
      <c r="E172" s="165" t="s">
        <v>1</v>
      </c>
      <c r="F172" s="166" t="s">
        <v>513</v>
      </c>
      <c r="H172" s="167">
        <v>11.36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138</v>
      </c>
      <c r="AU172" s="165" t="s">
        <v>82</v>
      </c>
      <c r="AV172" s="13" t="s">
        <v>84</v>
      </c>
      <c r="AW172" s="13" t="s">
        <v>31</v>
      </c>
      <c r="AX172" s="13" t="s">
        <v>75</v>
      </c>
      <c r="AY172" s="165" t="s">
        <v>129</v>
      </c>
    </row>
    <row r="173" spans="1:65" s="13" customFormat="1" ht="11.25">
      <c r="B173" s="163"/>
      <c r="D173" s="164" t="s">
        <v>138</v>
      </c>
      <c r="E173" s="165" t="s">
        <v>1</v>
      </c>
      <c r="F173" s="166" t="s">
        <v>514</v>
      </c>
      <c r="H173" s="167">
        <v>4.68</v>
      </c>
      <c r="I173" s="168"/>
      <c r="L173" s="163"/>
      <c r="M173" s="169"/>
      <c r="N173" s="170"/>
      <c r="O173" s="170"/>
      <c r="P173" s="170"/>
      <c r="Q173" s="170"/>
      <c r="R173" s="170"/>
      <c r="S173" s="170"/>
      <c r="T173" s="171"/>
      <c r="AT173" s="165" t="s">
        <v>138</v>
      </c>
      <c r="AU173" s="165" t="s">
        <v>82</v>
      </c>
      <c r="AV173" s="13" t="s">
        <v>84</v>
      </c>
      <c r="AW173" s="13" t="s">
        <v>31</v>
      </c>
      <c r="AX173" s="13" t="s">
        <v>75</v>
      </c>
      <c r="AY173" s="165" t="s">
        <v>129</v>
      </c>
    </row>
    <row r="174" spans="1:65" s="14" customFormat="1" ht="11.25">
      <c r="B174" s="172"/>
      <c r="D174" s="164" t="s">
        <v>138</v>
      </c>
      <c r="E174" s="173" t="s">
        <v>1</v>
      </c>
      <c r="F174" s="174" t="s">
        <v>141</v>
      </c>
      <c r="H174" s="175">
        <v>35.880000000000003</v>
      </c>
      <c r="I174" s="176"/>
      <c r="L174" s="172"/>
      <c r="M174" s="177"/>
      <c r="N174" s="178"/>
      <c r="O174" s="178"/>
      <c r="P174" s="178"/>
      <c r="Q174" s="178"/>
      <c r="R174" s="178"/>
      <c r="S174" s="178"/>
      <c r="T174" s="179"/>
      <c r="AT174" s="173" t="s">
        <v>138</v>
      </c>
      <c r="AU174" s="173" t="s">
        <v>82</v>
      </c>
      <c r="AV174" s="14" t="s">
        <v>136</v>
      </c>
      <c r="AW174" s="14" t="s">
        <v>31</v>
      </c>
      <c r="AX174" s="14" t="s">
        <v>82</v>
      </c>
      <c r="AY174" s="173" t="s">
        <v>129</v>
      </c>
    </row>
    <row r="175" spans="1:65" s="2" customFormat="1" ht="37.9" customHeight="1">
      <c r="A175" s="31"/>
      <c r="B175" s="148"/>
      <c r="C175" s="149" t="s">
        <v>209</v>
      </c>
      <c r="D175" s="149" t="s">
        <v>132</v>
      </c>
      <c r="E175" s="150" t="s">
        <v>515</v>
      </c>
      <c r="F175" s="151" t="s">
        <v>516</v>
      </c>
      <c r="G175" s="152" t="s">
        <v>238</v>
      </c>
      <c r="H175" s="153">
        <v>32.165999999999997</v>
      </c>
      <c r="I175" s="154"/>
      <c r="J175" s="155">
        <f>ROUND(I175*H175,2)</f>
        <v>0</v>
      </c>
      <c r="K175" s="156"/>
      <c r="L175" s="32"/>
      <c r="M175" s="157" t="s">
        <v>1</v>
      </c>
      <c r="N175" s="158" t="s">
        <v>40</v>
      </c>
      <c r="O175" s="57"/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61" t="s">
        <v>459</v>
      </c>
      <c r="AT175" s="161" t="s">
        <v>132</v>
      </c>
      <c r="AU175" s="161" t="s">
        <v>82</v>
      </c>
      <c r="AY175" s="16" t="s">
        <v>129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6" t="s">
        <v>82</v>
      </c>
      <c r="BK175" s="162">
        <f>ROUND(I175*H175,2)</f>
        <v>0</v>
      </c>
      <c r="BL175" s="16" t="s">
        <v>459</v>
      </c>
      <c r="BM175" s="161" t="s">
        <v>517</v>
      </c>
    </row>
    <row r="176" spans="1:65" s="13" customFormat="1" ht="11.25">
      <c r="B176" s="163"/>
      <c r="D176" s="164" t="s">
        <v>138</v>
      </c>
      <c r="E176" s="165" t="s">
        <v>1</v>
      </c>
      <c r="F176" s="166" t="s">
        <v>518</v>
      </c>
      <c r="H176" s="167">
        <v>32.165999999999997</v>
      </c>
      <c r="I176" s="168"/>
      <c r="L176" s="163"/>
      <c r="M176" s="169"/>
      <c r="N176" s="170"/>
      <c r="O176" s="170"/>
      <c r="P176" s="170"/>
      <c r="Q176" s="170"/>
      <c r="R176" s="170"/>
      <c r="S176" s="170"/>
      <c r="T176" s="171"/>
      <c r="AT176" s="165" t="s">
        <v>138</v>
      </c>
      <c r="AU176" s="165" t="s">
        <v>82</v>
      </c>
      <c r="AV176" s="13" t="s">
        <v>84</v>
      </c>
      <c r="AW176" s="13" t="s">
        <v>31</v>
      </c>
      <c r="AX176" s="13" t="s">
        <v>75</v>
      </c>
      <c r="AY176" s="165" t="s">
        <v>129</v>
      </c>
    </row>
    <row r="177" spans="1:51" s="14" customFormat="1" ht="11.25">
      <c r="B177" s="172"/>
      <c r="D177" s="164" t="s">
        <v>138</v>
      </c>
      <c r="E177" s="173" t="s">
        <v>1</v>
      </c>
      <c r="F177" s="174" t="s">
        <v>141</v>
      </c>
      <c r="H177" s="175">
        <v>32.165999999999997</v>
      </c>
      <c r="I177" s="176"/>
      <c r="L177" s="172"/>
      <c r="M177" s="191"/>
      <c r="N177" s="192"/>
      <c r="O177" s="192"/>
      <c r="P177" s="192"/>
      <c r="Q177" s="192"/>
      <c r="R177" s="192"/>
      <c r="S177" s="192"/>
      <c r="T177" s="193"/>
      <c r="AT177" s="173" t="s">
        <v>138</v>
      </c>
      <c r="AU177" s="173" t="s">
        <v>82</v>
      </c>
      <c r="AV177" s="14" t="s">
        <v>136</v>
      </c>
      <c r="AW177" s="14" t="s">
        <v>31</v>
      </c>
      <c r="AX177" s="14" t="s">
        <v>82</v>
      </c>
      <c r="AY177" s="173" t="s">
        <v>129</v>
      </c>
    </row>
    <row r="178" spans="1:51" s="2" customFormat="1" ht="6.95" customHeight="1">
      <c r="A178" s="31"/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32"/>
      <c r="M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</row>
  </sheetData>
  <autoFilter ref="C122:K177" xr:uid="{00000000-0009-0000-0000-00000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3"/>
  <sheetViews>
    <sheetView showGridLines="0" topLeftCell="A118" workbookViewId="0">
      <selection activeCell="H131" sqref="H13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6" t="s">
        <v>101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102</v>
      </c>
      <c r="L4" s="19"/>
      <c r="M4" s="97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43" t="str">
        <f>'Rekapitulace stavby'!K6</f>
        <v>Oprava přejezdů v úseku Bzenec přívoz - Nedakonice</v>
      </c>
      <c r="F7" s="244"/>
      <c r="G7" s="244"/>
      <c r="H7" s="244"/>
      <c r="L7" s="19"/>
    </row>
    <row r="8" spans="1:46" s="1" customFormat="1" ht="12" customHeight="1">
      <c r="B8" s="19"/>
      <c r="D8" s="26" t="s">
        <v>103</v>
      </c>
      <c r="L8" s="19"/>
    </row>
    <row r="9" spans="1:46" s="2" customFormat="1" ht="16.5" customHeight="1">
      <c r="A9" s="31"/>
      <c r="B9" s="32"/>
      <c r="C9" s="31"/>
      <c r="D9" s="31"/>
      <c r="E9" s="243" t="s">
        <v>448</v>
      </c>
      <c r="F9" s="245"/>
      <c r="G9" s="245"/>
      <c r="H9" s="24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105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00" t="s">
        <v>519</v>
      </c>
      <c r="F11" s="245"/>
      <c r="G11" s="245"/>
      <c r="H11" s="24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13. 6. 2023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tr">
        <f>IF('Rekapitulace stavby'!AN10="","",'Rekapitulace stavby'!AN10)</f>
        <v/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4" t="str">
        <f>IF('Rekapitulace stavby'!E11="","",'Rekapitulace stavby'!E11)</f>
        <v xml:space="preserve"> </v>
      </c>
      <c r="F17" s="31"/>
      <c r="G17" s="31"/>
      <c r="H17" s="31"/>
      <c r="I17" s="26" t="s">
        <v>27</v>
      </c>
      <c r="J17" s="24" t="str">
        <f>IF('Rekapitulace stavby'!AN11="","",'Rekapitulace stavby'!AN11)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6" t="s">
        <v>28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46" t="str">
        <f>'Rekapitulace stavby'!E14</f>
        <v>Vyplň údaj</v>
      </c>
      <c r="F20" s="226"/>
      <c r="G20" s="226"/>
      <c r="H20" s="226"/>
      <c r="I20" s="26" t="s">
        <v>27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6" t="s">
        <v>30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27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6" t="s">
        <v>32</v>
      </c>
      <c r="E25" s="31"/>
      <c r="F25" s="31"/>
      <c r="G25" s="31"/>
      <c r="H25" s="31"/>
      <c r="I25" s="26" t="s">
        <v>25</v>
      </c>
      <c r="J25" s="24" t="s">
        <v>1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4" t="s">
        <v>33</v>
      </c>
      <c r="F26" s="31"/>
      <c r="G26" s="31"/>
      <c r="H26" s="31"/>
      <c r="I26" s="26" t="s">
        <v>27</v>
      </c>
      <c r="J26" s="24" t="s">
        <v>1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6" t="s">
        <v>34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8"/>
      <c r="B29" s="99"/>
      <c r="C29" s="98"/>
      <c r="D29" s="98"/>
      <c r="E29" s="231" t="s">
        <v>1</v>
      </c>
      <c r="F29" s="231"/>
      <c r="G29" s="231"/>
      <c r="H29" s="23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35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5" t="s">
        <v>38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39</v>
      </c>
      <c r="E35" s="26" t="s">
        <v>40</v>
      </c>
      <c r="F35" s="103">
        <f>ROUND((SUM(BE121:BE132)),  2)</f>
        <v>0</v>
      </c>
      <c r="G35" s="31"/>
      <c r="H35" s="31"/>
      <c r="I35" s="104">
        <v>0.21</v>
      </c>
      <c r="J35" s="103">
        <f>ROUND(((SUM(BE121:BE132))*I35),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41</v>
      </c>
      <c r="F36" s="103">
        <f>ROUND((SUM(BF121:BF132)),  2)</f>
        <v>0</v>
      </c>
      <c r="G36" s="31"/>
      <c r="H36" s="31"/>
      <c r="I36" s="104">
        <v>0.15</v>
      </c>
      <c r="J36" s="103">
        <f>ROUND(((SUM(BF121:BF132))*I36),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103">
        <f>ROUND((SUM(BG121:BG132)),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43</v>
      </c>
      <c r="F38" s="103">
        <f>ROUND((SUM(BH121:BH132)),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44</v>
      </c>
      <c r="F39" s="103">
        <f>ROUND((SUM(BI121:BI132)),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5"/>
      <c r="D41" s="106" t="s">
        <v>45</v>
      </c>
      <c r="E41" s="59"/>
      <c r="F41" s="59"/>
      <c r="G41" s="107" t="s">
        <v>46</v>
      </c>
      <c r="H41" s="108" t="s">
        <v>47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1"/>
      <c r="B61" s="32"/>
      <c r="C61" s="31"/>
      <c r="D61" s="44" t="s">
        <v>50</v>
      </c>
      <c r="E61" s="34"/>
      <c r="F61" s="111" t="s">
        <v>51</v>
      </c>
      <c r="G61" s="44" t="s">
        <v>50</v>
      </c>
      <c r="H61" s="34"/>
      <c r="I61" s="34"/>
      <c r="J61" s="112" t="s">
        <v>51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1"/>
      <c r="B65" s="32"/>
      <c r="C65" s="31"/>
      <c r="D65" s="42" t="s">
        <v>52</v>
      </c>
      <c r="E65" s="45"/>
      <c r="F65" s="45"/>
      <c r="G65" s="42" t="s">
        <v>53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1"/>
      <c r="B76" s="32"/>
      <c r="C76" s="31"/>
      <c r="D76" s="44" t="s">
        <v>50</v>
      </c>
      <c r="E76" s="34"/>
      <c r="F76" s="111" t="s">
        <v>51</v>
      </c>
      <c r="G76" s="44" t="s">
        <v>50</v>
      </c>
      <c r="H76" s="34"/>
      <c r="I76" s="34"/>
      <c r="J76" s="112" t="s">
        <v>51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3" t="str">
        <f>E7</f>
        <v>Oprava přejezdů v úseku Bzenec přívoz - Nedakonice</v>
      </c>
      <c r="F85" s="244"/>
      <c r="G85" s="244"/>
      <c r="H85" s="244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103</v>
      </c>
      <c r="L86" s="19"/>
    </row>
    <row r="87" spans="1:31" s="2" customFormat="1" ht="16.5" customHeight="1">
      <c r="A87" s="31"/>
      <c r="B87" s="32"/>
      <c r="C87" s="31"/>
      <c r="D87" s="31"/>
      <c r="E87" s="243" t="s">
        <v>448</v>
      </c>
      <c r="F87" s="245"/>
      <c r="G87" s="245"/>
      <c r="H87" s="24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105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00" t="str">
        <f>E11</f>
        <v>02.2 - VON</v>
      </c>
      <c r="F89" s="245"/>
      <c r="G89" s="245"/>
      <c r="H89" s="24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úsek Bzenec přívoz - Nedakonice</v>
      </c>
      <c r="G91" s="31"/>
      <c r="H91" s="31"/>
      <c r="I91" s="26" t="s">
        <v>22</v>
      </c>
      <c r="J91" s="54" t="str">
        <f>IF(J14="","",J14)</f>
        <v>13. 6. 2023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 xml:space="preserve"> </v>
      </c>
      <c r="G93" s="31"/>
      <c r="H93" s="31"/>
      <c r="I93" s="26" t="s">
        <v>30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1"/>
      <c r="E94" s="31"/>
      <c r="F94" s="24" t="str">
        <f>IF(E20="","",E20)</f>
        <v>Vyplň údaj</v>
      </c>
      <c r="G94" s="31"/>
      <c r="H94" s="31"/>
      <c r="I94" s="26" t="s">
        <v>32</v>
      </c>
      <c r="J94" s="29" t="str">
        <f>E26</f>
        <v>Ondřej Bozek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108</v>
      </c>
      <c r="D96" s="105"/>
      <c r="E96" s="105"/>
      <c r="F96" s="105"/>
      <c r="G96" s="105"/>
      <c r="H96" s="105"/>
      <c r="I96" s="105"/>
      <c r="J96" s="114" t="s">
        <v>109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110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111</v>
      </c>
    </row>
    <row r="99" spans="1:47" s="9" customFormat="1" ht="24.95" customHeight="1">
      <c r="B99" s="116"/>
      <c r="D99" s="117" t="s">
        <v>520</v>
      </c>
      <c r="E99" s="118"/>
      <c r="F99" s="118"/>
      <c r="G99" s="118"/>
      <c r="H99" s="118"/>
      <c r="I99" s="118"/>
      <c r="J99" s="119">
        <f>J122</f>
        <v>0</v>
      </c>
      <c r="L99" s="116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114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43" t="str">
        <f>E7</f>
        <v>Oprava přejezdů v úseku Bzenec přívoz - Nedakonice</v>
      </c>
      <c r="F109" s="244"/>
      <c r="G109" s="244"/>
      <c r="H109" s="244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9"/>
      <c r="C110" s="26" t="s">
        <v>103</v>
      </c>
      <c r="L110" s="19"/>
    </row>
    <row r="111" spans="1:47" s="2" customFormat="1" ht="16.5" customHeight="1">
      <c r="A111" s="31"/>
      <c r="B111" s="32"/>
      <c r="C111" s="31"/>
      <c r="D111" s="31"/>
      <c r="E111" s="243" t="s">
        <v>448</v>
      </c>
      <c r="F111" s="245"/>
      <c r="G111" s="245"/>
      <c r="H111" s="245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105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00" t="str">
        <f>E11</f>
        <v>02.2 - VON</v>
      </c>
      <c r="F113" s="245"/>
      <c r="G113" s="245"/>
      <c r="H113" s="245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1"/>
      <c r="E115" s="31"/>
      <c r="F115" s="24" t="str">
        <f>F14</f>
        <v>úsek Bzenec přívoz - Nedakonice</v>
      </c>
      <c r="G115" s="31"/>
      <c r="H115" s="31"/>
      <c r="I115" s="26" t="s">
        <v>22</v>
      </c>
      <c r="J115" s="54" t="str">
        <f>IF(J14="","",J14)</f>
        <v>13. 6. 2023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1"/>
      <c r="E117" s="31"/>
      <c r="F117" s="24" t="str">
        <f>E17</f>
        <v xml:space="preserve"> </v>
      </c>
      <c r="G117" s="31"/>
      <c r="H117" s="31"/>
      <c r="I117" s="26" t="s">
        <v>30</v>
      </c>
      <c r="J117" s="29" t="str">
        <f>E23</f>
        <v xml:space="preserve"> 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28</v>
      </c>
      <c r="D118" s="31"/>
      <c r="E118" s="31"/>
      <c r="F118" s="24" t="str">
        <f>IF(E20="","",E20)</f>
        <v>Vyplň údaj</v>
      </c>
      <c r="G118" s="31"/>
      <c r="H118" s="31"/>
      <c r="I118" s="26" t="s">
        <v>32</v>
      </c>
      <c r="J118" s="29" t="str">
        <f>E26</f>
        <v>Ondřej Bozek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24"/>
      <c r="B120" s="125"/>
      <c r="C120" s="126" t="s">
        <v>115</v>
      </c>
      <c r="D120" s="127" t="s">
        <v>60</v>
      </c>
      <c r="E120" s="127" t="s">
        <v>56</v>
      </c>
      <c r="F120" s="127" t="s">
        <v>57</v>
      </c>
      <c r="G120" s="127" t="s">
        <v>116</v>
      </c>
      <c r="H120" s="127" t="s">
        <v>117</v>
      </c>
      <c r="I120" s="127" t="s">
        <v>118</v>
      </c>
      <c r="J120" s="128" t="s">
        <v>109</v>
      </c>
      <c r="K120" s="129" t="s">
        <v>119</v>
      </c>
      <c r="L120" s="130"/>
      <c r="M120" s="61" t="s">
        <v>1</v>
      </c>
      <c r="N120" s="62" t="s">
        <v>39</v>
      </c>
      <c r="O120" s="62" t="s">
        <v>120</v>
      </c>
      <c r="P120" s="62" t="s">
        <v>121</v>
      </c>
      <c r="Q120" s="62" t="s">
        <v>122</v>
      </c>
      <c r="R120" s="62" t="s">
        <v>123</v>
      </c>
      <c r="S120" s="62" t="s">
        <v>124</v>
      </c>
      <c r="T120" s="63" t="s">
        <v>125</v>
      </c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</row>
    <row r="121" spans="1:65" s="2" customFormat="1" ht="22.9" customHeight="1">
      <c r="A121" s="31"/>
      <c r="B121" s="32"/>
      <c r="C121" s="68" t="s">
        <v>126</v>
      </c>
      <c r="D121" s="31"/>
      <c r="E121" s="31"/>
      <c r="F121" s="31"/>
      <c r="G121" s="31"/>
      <c r="H121" s="31"/>
      <c r="I121" s="31"/>
      <c r="J121" s="131">
        <f>BK121</f>
        <v>0</v>
      </c>
      <c r="K121" s="31"/>
      <c r="L121" s="32"/>
      <c r="M121" s="64"/>
      <c r="N121" s="55"/>
      <c r="O121" s="65"/>
      <c r="P121" s="132">
        <f>P122</f>
        <v>0</v>
      </c>
      <c r="Q121" s="65"/>
      <c r="R121" s="132">
        <f>R122</f>
        <v>0</v>
      </c>
      <c r="S121" s="65"/>
      <c r="T121" s="133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74</v>
      </c>
      <c r="AU121" s="16" t="s">
        <v>111</v>
      </c>
      <c r="BK121" s="134">
        <f>BK122</f>
        <v>0</v>
      </c>
    </row>
    <row r="122" spans="1:65" s="12" customFormat="1" ht="25.9" customHeight="1">
      <c r="B122" s="135"/>
      <c r="D122" s="136" t="s">
        <v>74</v>
      </c>
      <c r="E122" s="137" t="s">
        <v>521</v>
      </c>
      <c r="F122" s="137" t="s">
        <v>522</v>
      </c>
      <c r="I122" s="138"/>
      <c r="J122" s="139">
        <f>BK122</f>
        <v>0</v>
      </c>
      <c r="L122" s="135"/>
      <c r="M122" s="140"/>
      <c r="N122" s="141"/>
      <c r="O122" s="141"/>
      <c r="P122" s="142">
        <f>SUM(P123:P132)</f>
        <v>0</v>
      </c>
      <c r="Q122" s="141"/>
      <c r="R122" s="142">
        <f>SUM(R123:R132)</f>
        <v>0</v>
      </c>
      <c r="S122" s="141"/>
      <c r="T122" s="143">
        <f>SUM(T123:T132)</f>
        <v>0</v>
      </c>
      <c r="AR122" s="136" t="s">
        <v>130</v>
      </c>
      <c r="AT122" s="144" t="s">
        <v>74</v>
      </c>
      <c r="AU122" s="144" t="s">
        <v>75</v>
      </c>
      <c r="AY122" s="136" t="s">
        <v>129</v>
      </c>
      <c r="BK122" s="145">
        <f>SUM(BK123:BK132)</f>
        <v>0</v>
      </c>
    </row>
    <row r="123" spans="1:65" s="2" customFormat="1" ht="16.5" customHeight="1">
      <c r="A123" s="31"/>
      <c r="B123" s="148"/>
      <c r="C123" s="149" t="s">
        <v>82</v>
      </c>
      <c r="D123" s="149" t="s">
        <v>132</v>
      </c>
      <c r="E123" s="150" t="s">
        <v>523</v>
      </c>
      <c r="F123" s="151" t="s">
        <v>524</v>
      </c>
      <c r="G123" s="152" t="s">
        <v>525</v>
      </c>
      <c r="H123" s="194">
        <v>1</v>
      </c>
      <c r="I123" s="154"/>
      <c r="J123" s="155">
        <f t="shared" ref="J123:J132" si="0">ROUND(I123*H123,2)</f>
        <v>0</v>
      </c>
      <c r="K123" s="156"/>
      <c r="L123" s="32"/>
      <c r="M123" s="157" t="s">
        <v>1</v>
      </c>
      <c r="N123" s="158" t="s">
        <v>40</v>
      </c>
      <c r="O123" s="57"/>
      <c r="P123" s="159">
        <f t="shared" ref="P123:P132" si="1">O123*H123</f>
        <v>0</v>
      </c>
      <c r="Q123" s="159">
        <v>0</v>
      </c>
      <c r="R123" s="159">
        <f t="shared" ref="R123:R132" si="2">Q123*H123</f>
        <v>0</v>
      </c>
      <c r="S123" s="159">
        <v>0</v>
      </c>
      <c r="T123" s="160">
        <f t="shared" ref="T123:T132" si="3"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61" t="s">
        <v>136</v>
      </c>
      <c r="AT123" s="161" t="s">
        <v>132</v>
      </c>
      <c r="AU123" s="161" t="s">
        <v>82</v>
      </c>
      <c r="AY123" s="16" t="s">
        <v>129</v>
      </c>
      <c r="BE123" s="162">
        <f t="shared" ref="BE123:BE132" si="4">IF(N123="základní",J123,0)</f>
        <v>0</v>
      </c>
      <c r="BF123" s="162">
        <f t="shared" ref="BF123:BF132" si="5">IF(N123="snížená",J123,0)</f>
        <v>0</v>
      </c>
      <c r="BG123" s="162">
        <f t="shared" ref="BG123:BG132" si="6">IF(N123="zákl. přenesená",J123,0)</f>
        <v>0</v>
      </c>
      <c r="BH123" s="162">
        <f t="shared" ref="BH123:BH132" si="7">IF(N123="sníž. přenesená",J123,0)</f>
        <v>0</v>
      </c>
      <c r="BI123" s="162">
        <f t="shared" ref="BI123:BI132" si="8">IF(N123="nulová",J123,0)</f>
        <v>0</v>
      </c>
      <c r="BJ123" s="16" t="s">
        <v>82</v>
      </c>
      <c r="BK123" s="162">
        <f t="shared" ref="BK123:BK132" si="9">ROUND(I123*H123,2)</f>
        <v>0</v>
      </c>
      <c r="BL123" s="16" t="s">
        <v>136</v>
      </c>
      <c r="BM123" s="161" t="s">
        <v>526</v>
      </c>
    </row>
    <row r="124" spans="1:65" s="2" customFormat="1" ht="16.5" customHeight="1">
      <c r="A124" s="31"/>
      <c r="B124" s="148"/>
      <c r="C124" s="149" t="s">
        <v>84</v>
      </c>
      <c r="D124" s="149" t="s">
        <v>132</v>
      </c>
      <c r="E124" s="150" t="s">
        <v>527</v>
      </c>
      <c r="F124" s="151" t="s">
        <v>528</v>
      </c>
      <c r="G124" s="152" t="s">
        <v>525</v>
      </c>
      <c r="H124" s="194">
        <v>1</v>
      </c>
      <c r="I124" s="154"/>
      <c r="J124" s="155">
        <f t="shared" si="0"/>
        <v>0</v>
      </c>
      <c r="K124" s="156"/>
      <c r="L124" s="32"/>
      <c r="M124" s="157" t="s">
        <v>1</v>
      </c>
      <c r="N124" s="158" t="s">
        <v>40</v>
      </c>
      <c r="O124" s="57"/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61" t="s">
        <v>136</v>
      </c>
      <c r="AT124" s="161" t="s">
        <v>132</v>
      </c>
      <c r="AU124" s="161" t="s">
        <v>82</v>
      </c>
      <c r="AY124" s="16" t="s">
        <v>129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6" t="s">
        <v>82</v>
      </c>
      <c r="BK124" s="162">
        <f t="shared" si="9"/>
        <v>0</v>
      </c>
      <c r="BL124" s="16" t="s">
        <v>136</v>
      </c>
      <c r="BM124" s="161" t="s">
        <v>529</v>
      </c>
    </row>
    <row r="125" spans="1:65" s="2" customFormat="1" ht="16.5" customHeight="1">
      <c r="A125" s="31"/>
      <c r="B125" s="148"/>
      <c r="C125" s="149" t="s">
        <v>147</v>
      </c>
      <c r="D125" s="149" t="s">
        <v>132</v>
      </c>
      <c r="E125" s="150" t="s">
        <v>530</v>
      </c>
      <c r="F125" s="151" t="s">
        <v>531</v>
      </c>
      <c r="G125" s="152" t="s">
        <v>525</v>
      </c>
      <c r="H125" s="194">
        <v>1</v>
      </c>
      <c r="I125" s="154"/>
      <c r="J125" s="155">
        <f t="shared" si="0"/>
        <v>0</v>
      </c>
      <c r="K125" s="156"/>
      <c r="L125" s="32"/>
      <c r="M125" s="157" t="s">
        <v>1</v>
      </c>
      <c r="N125" s="158" t="s">
        <v>40</v>
      </c>
      <c r="O125" s="57"/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61" t="s">
        <v>136</v>
      </c>
      <c r="AT125" s="161" t="s">
        <v>132</v>
      </c>
      <c r="AU125" s="161" t="s">
        <v>82</v>
      </c>
      <c r="AY125" s="16" t="s">
        <v>129</v>
      </c>
      <c r="BE125" s="162">
        <f t="shared" si="4"/>
        <v>0</v>
      </c>
      <c r="BF125" s="162">
        <f t="shared" si="5"/>
        <v>0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6" t="s">
        <v>82</v>
      </c>
      <c r="BK125" s="162">
        <f t="shared" si="9"/>
        <v>0</v>
      </c>
      <c r="BL125" s="16" t="s">
        <v>136</v>
      </c>
      <c r="BM125" s="161" t="s">
        <v>532</v>
      </c>
    </row>
    <row r="126" spans="1:65" s="2" customFormat="1" ht="62.65" customHeight="1">
      <c r="A126" s="31"/>
      <c r="B126" s="148"/>
      <c r="C126" s="149" t="s">
        <v>136</v>
      </c>
      <c r="D126" s="149" t="s">
        <v>132</v>
      </c>
      <c r="E126" s="150" t="s">
        <v>533</v>
      </c>
      <c r="F126" s="151" t="s">
        <v>534</v>
      </c>
      <c r="G126" s="152" t="s">
        <v>265</v>
      </c>
      <c r="H126" s="153">
        <v>0.5</v>
      </c>
      <c r="I126" s="154"/>
      <c r="J126" s="155">
        <f t="shared" si="0"/>
        <v>0</v>
      </c>
      <c r="K126" s="156"/>
      <c r="L126" s="32"/>
      <c r="M126" s="157" t="s">
        <v>1</v>
      </c>
      <c r="N126" s="158" t="s">
        <v>40</v>
      </c>
      <c r="O126" s="57"/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1" t="s">
        <v>136</v>
      </c>
      <c r="AT126" s="161" t="s">
        <v>132</v>
      </c>
      <c r="AU126" s="161" t="s">
        <v>82</v>
      </c>
      <c r="AY126" s="16" t="s">
        <v>129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6" t="s">
        <v>82</v>
      </c>
      <c r="BK126" s="162">
        <f t="shared" si="9"/>
        <v>0</v>
      </c>
      <c r="BL126" s="16" t="s">
        <v>136</v>
      </c>
      <c r="BM126" s="161" t="s">
        <v>535</v>
      </c>
    </row>
    <row r="127" spans="1:65" s="2" customFormat="1" ht="37.9" customHeight="1">
      <c r="A127" s="31"/>
      <c r="B127" s="148"/>
      <c r="C127" s="149" t="s">
        <v>130</v>
      </c>
      <c r="D127" s="149" t="s">
        <v>132</v>
      </c>
      <c r="E127" s="150" t="s">
        <v>536</v>
      </c>
      <c r="F127" s="151" t="s">
        <v>537</v>
      </c>
      <c r="G127" s="152" t="s">
        <v>525</v>
      </c>
      <c r="H127" s="194">
        <v>1</v>
      </c>
      <c r="I127" s="154"/>
      <c r="J127" s="155">
        <f t="shared" si="0"/>
        <v>0</v>
      </c>
      <c r="K127" s="156"/>
      <c r="L127" s="32"/>
      <c r="M127" s="157" t="s">
        <v>1</v>
      </c>
      <c r="N127" s="158" t="s">
        <v>40</v>
      </c>
      <c r="O127" s="57"/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61" t="s">
        <v>136</v>
      </c>
      <c r="AT127" s="161" t="s">
        <v>132</v>
      </c>
      <c r="AU127" s="161" t="s">
        <v>82</v>
      </c>
      <c r="AY127" s="16" t="s">
        <v>129</v>
      </c>
      <c r="BE127" s="162">
        <f t="shared" si="4"/>
        <v>0</v>
      </c>
      <c r="BF127" s="162">
        <f t="shared" si="5"/>
        <v>0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6" t="s">
        <v>82</v>
      </c>
      <c r="BK127" s="162">
        <f t="shared" si="9"/>
        <v>0</v>
      </c>
      <c r="BL127" s="16" t="s">
        <v>136</v>
      </c>
      <c r="BM127" s="161" t="s">
        <v>538</v>
      </c>
    </row>
    <row r="128" spans="1:65" s="2" customFormat="1" ht="49.15" customHeight="1">
      <c r="A128" s="31"/>
      <c r="B128" s="148"/>
      <c r="C128" s="149" t="s">
        <v>165</v>
      </c>
      <c r="D128" s="149" t="s">
        <v>132</v>
      </c>
      <c r="E128" s="150" t="s">
        <v>539</v>
      </c>
      <c r="F128" s="151" t="s">
        <v>540</v>
      </c>
      <c r="G128" s="152" t="s">
        <v>525</v>
      </c>
      <c r="H128" s="194">
        <v>1</v>
      </c>
      <c r="I128" s="154"/>
      <c r="J128" s="155">
        <f t="shared" si="0"/>
        <v>0</v>
      </c>
      <c r="K128" s="156"/>
      <c r="L128" s="32"/>
      <c r="M128" s="157" t="s">
        <v>1</v>
      </c>
      <c r="N128" s="158" t="s">
        <v>40</v>
      </c>
      <c r="O128" s="57"/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61" t="s">
        <v>136</v>
      </c>
      <c r="AT128" s="161" t="s">
        <v>132</v>
      </c>
      <c r="AU128" s="161" t="s">
        <v>82</v>
      </c>
      <c r="AY128" s="16" t="s">
        <v>129</v>
      </c>
      <c r="BE128" s="162">
        <f t="shared" si="4"/>
        <v>0</v>
      </c>
      <c r="BF128" s="162">
        <f t="shared" si="5"/>
        <v>0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6" t="s">
        <v>82</v>
      </c>
      <c r="BK128" s="162">
        <f t="shared" si="9"/>
        <v>0</v>
      </c>
      <c r="BL128" s="16" t="s">
        <v>136</v>
      </c>
      <c r="BM128" s="161" t="s">
        <v>541</v>
      </c>
    </row>
    <row r="129" spans="1:65" s="2" customFormat="1" ht="16.5" customHeight="1">
      <c r="A129" s="31"/>
      <c r="B129" s="148"/>
      <c r="C129" s="149" t="s">
        <v>172</v>
      </c>
      <c r="D129" s="149" t="s">
        <v>132</v>
      </c>
      <c r="E129" s="150" t="s">
        <v>542</v>
      </c>
      <c r="F129" s="151" t="s">
        <v>543</v>
      </c>
      <c r="G129" s="152" t="s">
        <v>525</v>
      </c>
      <c r="H129" s="194">
        <v>10</v>
      </c>
      <c r="I129" s="154"/>
      <c r="J129" s="155">
        <f t="shared" si="0"/>
        <v>0</v>
      </c>
      <c r="K129" s="156"/>
      <c r="L129" s="32"/>
      <c r="M129" s="157" t="s">
        <v>1</v>
      </c>
      <c r="N129" s="158" t="s">
        <v>40</v>
      </c>
      <c r="O129" s="57"/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1" t="s">
        <v>136</v>
      </c>
      <c r="AT129" s="161" t="s">
        <v>132</v>
      </c>
      <c r="AU129" s="161" t="s">
        <v>82</v>
      </c>
      <c r="AY129" s="16" t="s">
        <v>129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6" t="s">
        <v>82</v>
      </c>
      <c r="BK129" s="162">
        <f t="shared" si="9"/>
        <v>0</v>
      </c>
      <c r="BL129" s="16" t="s">
        <v>136</v>
      </c>
      <c r="BM129" s="161" t="s">
        <v>544</v>
      </c>
    </row>
    <row r="130" spans="1:65" s="2" customFormat="1" ht="37.9" customHeight="1">
      <c r="A130" s="31"/>
      <c r="B130" s="148"/>
      <c r="C130" s="149" t="s">
        <v>179</v>
      </c>
      <c r="D130" s="149" t="s">
        <v>132</v>
      </c>
      <c r="E130" s="150" t="s">
        <v>545</v>
      </c>
      <c r="F130" s="151" t="s">
        <v>546</v>
      </c>
      <c r="G130" s="152" t="s">
        <v>525</v>
      </c>
      <c r="H130" s="194">
        <v>16119</v>
      </c>
      <c r="I130" s="154"/>
      <c r="J130" s="155">
        <f t="shared" si="0"/>
        <v>0</v>
      </c>
      <c r="K130" s="156"/>
      <c r="L130" s="32"/>
      <c r="M130" s="157" t="s">
        <v>1</v>
      </c>
      <c r="N130" s="158" t="s">
        <v>40</v>
      </c>
      <c r="O130" s="57"/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61" t="s">
        <v>136</v>
      </c>
      <c r="AT130" s="161" t="s">
        <v>132</v>
      </c>
      <c r="AU130" s="161" t="s">
        <v>82</v>
      </c>
      <c r="AY130" s="16" t="s">
        <v>129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6" t="s">
        <v>82</v>
      </c>
      <c r="BK130" s="162">
        <f t="shared" si="9"/>
        <v>0</v>
      </c>
      <c r="BL130" s="16" t="s">
        <v>136</v>
      </c>
      <c r="BM130" s="161" t="s">
        <v>547</v>
      </c>
    </row>
    <row r="131" spans="1:65" s="2" customFormat="1" ht="49.15" customHeight="1">
      <c r="A131" s="31"/>
      <c r="B131" s="148"/>
      <c r="C131" s="149" t="s">
        <v>186</v>
      </c>
      <c r="D131" s="149" t="s">
        <v>132</v>
      </c>
      <c r="E131" s="150" t="s">
        <v>548</v>
      </c>
      <c r="F131" s="151" t="s">
        <v>549</v>
      </c>
      <c r="G131" s="152" t="s">
        <v>175</v>
      </c>
      <c r="H131" s="153">
        <v>500</v>
      </c>
      <c r="I131" s="154"/>
      <c r="J131" s="155">
        <f t="shared" si="0"/>
        <v>0</v>
      </c>
      <c r="K131" s="156"/>
      <c r="L131" s="32"/>
      <c r="M131" s="157" t="s">
        <v>1</v>
      </c>
      <c r="N131" s="158" t="s">
        <v>40</v>
      </c>
      <c r="O131" s="57"/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1" t="s">
        <v>136</v>
      </c>
      <c r="AT131" s="161" t="s">
        <v>132</v>
      </c>
      <c r="AU131" s="161" t="s">
        <v>82</v>
      </c>
      <c r="AY131" s="16" t="s">
        <v>129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6" t="s">
        <v>82</v>
      </c>
      <c r="BK131" s="162">
        <f t="shared" si="9"/>
        <v>0</v>
      </c>
      <c r="BL131" s="16" t="s">
        <v>136</v>
      </c>
      <c r="BM131" s="161" t="s">
        <v>550</v>
      </c>
    </row>
    <row r="132" spans="1:65" s="2" customFormat="1" ht="24.2" customHeight="1">
      <c r="A132" s="31"/>
      <c r="B132" s="148"/>
      <c r="C132" s="149" t="s">
        <v>191</v>
      </c>
      <c r="D132" s="149" t="s">
        <v>132</v>
      </c>
      <c r="E132" s="150" t="s">
        <v>551</v>
      </c>
      <c r="F132" s="151" t="s">
        <v>552</v>
      </c>
      <c r="G132" s="152" t="s">
        <v>553</v>
      </c>
      <c r="H132" s="153">
        <v>90</v>
      </c>
      <c r="I132" s="154"/>
      <c r="J132" s="155">
        <f t="shared" si="0"/>
        <v>0</v>
      </c>
      <c r="K132" s="156"/>
      <c r="L132" s="32"/>
      <c r="M132" s="195" t="s">
        <v>1</v>
      </c>
      <c r="N132" s="196" t="s">
        <v>40</v>
      </c>
      <c r="O132" s="197"/>
      <c r="P132" s="198">
        <f t="shared" si="1"/>
        <v>0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61" t="s">
        <v>136</v>
      </c>
      <c r="AT132" s="161" t="s">
        <v>132</v>
      </c>
      <c r="AU132" s="161" t="s">
        <v>82</v>
      </c>
      <c r="AY132" s="16" t="s">
        <v>129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6" t="s">
        <v>82</v>
      </c>
      <c r="BK132" s="162">
        <f t="shared" si="9"/>
        <v>0</v>
      </c>
      <c r="BL132" s="16" t="s">
        <v>136</v>
      </c>
      <c r="BM132" s="161" t="s">
        <v>554</v>
      </c>
    </row>
    <row r="133" spans="1:65" s="2" customFormat="1" ht="6.95" customHeight="1">
      <c r="A133" s="31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32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autoFilter ref="C120:K132" xr:uid="{00000000-0009-0000-0000-000004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01.1 - Přejezd v km 122,412</vt:lpstr>
      <vt:lpstr>01.2 - Přejezd v km 129,656</vt:lpstr>
      <vt:lpstr>02.1 - Manipulace, přepra...</vt:lpstr>
      <vt:lpstr>02.2 - VON</vt:lpstr>
      <vt:lpstr>'01.1 - Přejezd v km 122,412'!Názvy_tisku</vt:lpstr>
      <vt:lpstr>'01.2 - Přejezd v km 129,656'!Názvy_tisku</vt:lpstr>
      <vt:lpstr>'02.1 - Manipulace, přepra...'!Názvy_tisku</vt:lpstr>
      <vt:lpstr>'02.2 - VON'!Názvy_tisku</vt:lpstr>
      <vt:lpstr>'Rekapitulace stavby'!Názvy_tisku</vt:lpstr>
      <vt:lpstr>'01.1 - Přejezd v km 122,412'!Oblast_tisku</vt:lpstr>
      <vt:lpstr>'01.2 - Přejezd v km 129,656'!Oblast_tisku</vt:lpstr>
      <vt:lpstr>'02.1 - Manipulace, přepra...'!Oblast_tisku</vt:lpstr>
      <vt:lpstr>'02.2 -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Hošpes Jan</dc:creator>
  <cp:lastModifiedBy>Hošpes Jan</cp:lastModifiedBy>
  <dcterms:created xsi:type="dcterms:W3CDTF">2023-06-23T06:00:33Z</dcterms:created>
  <dcterms:modified xsi:type="dcterms:W3CDTF">2023-06-23T06:27:13Z</dcterms:modified>
</cp:coreProperties>
</file>